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2D1E748F-7D82-4548-844C-071B8C3B82AD}" xr6:coauthVersionLast="47" xr6:coauthVersionMax="47" xr10:uidLastSave="{00000000-0000-0000-0000-000000000000}"/>
  <bookViews>
    <workbookView xWindow="-120" yWindow="-120" windowWidth="19440" windowHeight="11520" xr2:uid="{6E2A9C77-2746-469C-82CB-2F08EC2F1C1F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2" l="1"/>
  <c r="L7" i="2"/>
  <c r="N7" i="2" s="1"/>
  <c r="I8" i="2"/>
  <c r="L8" i="2"/>
  <c r="N8" i="2" s="1"/>
  <c r="I9" i="2"/>
  <c r="L9" i="2"/>
  <c r="N9" i="2" s="1"/>
  <c r="I10" i="2"/>
  <c r="L10" i="2"/>
  <c r="N10" i="2" s="1"/>
  <c r="I11" i="2"/>
  <c r="L11" i="2"/>
  <c r="N11" i="2" s="1"/>
  <c r="I12" i="2"/>
  <c r="L12" i="2"/>
  <c r="N12" i="2" s="1"/>
  <c r="D13" i="2"/>
  <c r="G13" i="2"/>
  <c r="H13" i="2"/>
  <c r="I14" i="2" s="1"/>
  <c r="J13" i="2"/>
  <c r="M13" i="2"/>
  <c r="N15" i="2" l="1"/>
  <c r="I15" i="2"/>
  <c r="O14" i="2"/>
  <c r="L13" i="2"/>
  <c r="N14" i="2" s="1"/>
  <c r="O15" i="2" l="1"/>
</calcChain>
</file>

<file path=xl/sharedStrings.xml><?xml version="1.0" encoding="utf-8"?>
<sst xmlns="http://schemas.openxmlformats.org/spreadsheetml/2006/main" count="61" uniqueCount="45">
  <si>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</si>
  <si>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</si>
  <si>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</si>
  <si>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</si>
  <si>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</si>
  <si>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</si>
  <si>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</si>
  <si>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</si>
  <si>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</si>
  <si>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</si>
  <si>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</si>
  <si>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</si>
  <si>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</si>
  <si>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</si>
  <si>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ECF Area</t>
  </si>
  <si>
    <t>Land Value</t>
  </si>
  <si>
    <t>Land Table</t>
  </si>
  <si>
    <t>Property Class</t>
  </si>
  <si>
    <t>Building Depr.</t>
  </si>
  <si>
    <t>WD</t>
  </si>
  <si>
    <t>03-ARM'S LENGTH</t>
  </si>
  <si>
    <t>25-11-4-24-1301-000</t>
  </si>
  <si>
    <t>5140 YOUNGSTOWN</t>
  </si>
  <si>
    <t>4019</t>
  </si>
  <si>
    <t>YOUNGSTOWN SUB</t>
  </si>
  <si>
    <t>25-11-4-24-1304-000</t>
  </si>
  <si>
    <t>5124 YOUNGSTOWN</t>
  </si>
  <si>
    <t>25-11-4-24-1305-000</t>
  </si>
  <si>
    <t>5114 YOUNGSTOWN</t>
  </si>
  <si>
    <t>25-11-4-24-4111-000</t>
  </si>
  <si>
    <t>1309 RUBY ANN</t>
  </si>
  <si>
    <t>4016</t>
  </si>
  <si>
    <t>SPARLING SUB</t>
  </si>
  <si>
    <t>25-11-4-24-4122-000</t>
  </si>
  <si>
    <t>1364 RUBY ANN</t>
  </si>
  <si>
    <t>25-11-4-35-1121-000</t>
  </si>
  <si>
    <t>7135 MAHAR</t>
  </si>
  <si>
    <t>4017</t>
  </si>
  <si>
    <t>SPAULDING ACRES</t>
  </si>
  <si>
    <t>Totals:</t>
  </si>
  <si>
    <t>Sale. Ratio =&gt;</t>
  </si>
  <si>
    <t>E.C.F. =&gt;</t>
  </si>
  <si>
    <t>Std. Dev. =&gt;</t>
  </si>
  <si>
    <t>Ave. E.C.F. =&gt;</t>
  </si>
  <si>
    <t>Spaulding Twp 2024 Ecf Analysis Subs Gavits, Kenwood, Kochan, Orth, Sheridan, Sparling, Spaulding &amp; Youngstown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</si>
</sst>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6" fontId="2" fillId="3" borderId="2" xfId="0" applyNumberFormat="1" applyFont="1" applyFill="1" applyBorder="1"/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7" fontId="2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Alignment="1">
      <alignment horizontal="center" wrapText="1"/>
    </xf>
    <xf numFmtId="6" fontId="1" fillId="2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center" wrapText="1"/>
    </xf>
    <xf numFmtId="166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5E1B-612C-4BF9-94E0-B6BDA3520607}">
  <sheetPr>
    <pageSetUpPr fitToPage="1"/>
  </sheetPr>
  <dimension ref="A4:AR15"/>
  <sheetViews>
    <sheetView tabSelected="1" workbookViewId="0">
      <selection activeCell="A4" sqref="A4:S4"/>
    </sheetView>
  </sheetViews>
  <sheetFormatPr defaultColWidth="8.5703125" defaultRowHeight="15" x14ac:dyDescent="0.25"/>
  <cols>
    <col min="1" max="1" width="21.5703125" customWidth="1"/>
    <col min="2" max="2" width="18.42578125" customWidth="1"/>
    <col min="3" max="3" width="8.5703125" style="12"/>
    <col min="4" max="4" width="10.5703125" style="4" customWidth="1"/>
    <col min="7" max="7" width="11.42578125" style="4" customWidth="1"/>
    <col min="8" max="8" width="11.5703125" style="4" customWidth="1"/>
    <col min="9" max="9" width="8.5703125" style="8"/>
    <col min="10" max="10" width="12.42578125" style="4" customWidth="1"/>
    <col min="11" max="11" width="8.5703125" style="4"/>
    <col min="12" max="12" width="11.7109375" style="4" customWidth="1"/>
    <col min="13" max="13" width="12.85546875" style="4" customWidth="1"/>
    <col min="14" max="14" width="8.5703125" style="16"/>
    <col min="15" max="15" width="8.5703125" style="23"/>
    <col min="16" max="16" width="8.5703125" style="4"/>
    <col min="18" max="18" width="8.42578125" customWidth="1"/>
    <col min="19" max="19" width="8.5703125" customWidth="1"/>
  </cols>
  <sheetData>
    <row r="4" spans="1:44" x14ac:dyDescent="0.25">
      <c r="A4" s="33" t="s">
        <v>44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6" spans="1:44" s="32" customFormat="1" ht="39" customHeight="1" x14ac:dyDescent="0.25">
      <c r="A6" s="25" t="s">
        <v>0</v>
      </c>
      <c r="B6" s="25" t="s">
        <v>1</v>
      </c>
      <c r="C6" s="26" t="s">
        <v>2</v>
      </c>
      <c r="D6" s="27" t="s">
        <v>3</v>
      </c>
      <c r="E6" s="25" t="s">
        <v>4</v>
      </c>
      <c r="F6" s="25" t="s">
        <v>5</v>
      </c>
      <c r="G6" s="27" t="s">
        <v>6</v>
      </c>
      <c r="H6" s="27" t="s">
        <v>7</v>
      </c>
      <c r="I6" s="28" t="s">
        <v>8</v>
      </c>
      <c r="J6" s="27" t="s">
        <v>9</v>
      </c>
      <c r="K6" s="27" t="s">
        <v>10</v>
      </c>
      <c r="L6" s="27" t="s">
        <v>11</v>
      </c>
      <c r="M6" s="27" t="s">
        <v>12</v>
      </c>
      <c r="N6" s="29" t="s">
        <v>13</v>
      </c>
      <c r="O6" s="30" t="s">
        <v>14</v>
      </c>
      <c r="P6" s="27" t="s">
        <v>15</v>
      </c>
      <c r="Q6" s="25" t="s">
        <v>16</v>
      </c>
      <c r="R6" s="25" t="s">
        <v>17</v>
      </c>
      <c r="S6" s="25" t="s">
        <v>18</v>
      </c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</row>
    <row r="7" spans="1:44" x14ac:dyDescent="0.25">
      <c r="A7" t="s">
        <v>21</v>
      </c>
      <c r="B7" t="s">
        <v>22</v>
      </c>
      <c r="C7" s="12">
        <v>44316</v>
      </c>
      <c r="D7" s="4">
        <v>122000</v>
      </c>
      <c r="E7" t="s">
        <v>19</v>
      </c>
      <c r="F7" t="s">
        <v>20</v>
      </c>
      <c r="G7" s="4">
        <v>122000</v>
      </c>
      <c r="H7" s="4">
        <v>60100</v>
      </c>
      <c r="I7" s="8">
        <f t="shared" ref="I7:I12" si="0">H7/G7*100</f>
        <v>49.26229508196721</v>
      </c>
      <c r="J7" s="4">
        <v>120229</v>
      </c>
      <c r="K7" s="4">
        <v>9780</v>
      </c>
      <c r="L7" s="4">
        <f t="shared" ref="L7:L12" si="1">G7-K7</f>
        <v>112220</v>
      </c>
      <c r="M7" s="4">
        <v>113864.94700386598</v>
      </c>
      <c r="N7" s="16">
        <f t="shared" ref="N7:N12" si="2">L7/M7</f>
        <v>0.98555352593445522</v>
      </c>
      <c r="O7" s="20" t="s">
        <v>23</v>
      </c>
      <c r="P7" s="4">
        <v>9780</v>
      </c>
      <c r="Q7" t="s">
        <v>24</v>
      </c>
      <c r="R7">
        <v>401</v>
      </c>
      <c r="S7">
        <v>60</v>
      </c>
    </row>
    <row r="8" spans="1:44" x14ac:dyDescent="0.25">
      <c r="A8" t="s">
        <v>25</v>
      </c>
      <c r="B8" t="s">
        <v>26</v>
      </c>
      <c r="C8" s="12">
        <v>44328</v>
      </c>
      <c r="D8" s="4">
        <v>114500</v>
      </c>
      <c r="E8" t="s">
        <v>19</v>
      </c>
      <c r="F8" t="s">
        <v>20</v>
      </c>
      <c r="G8" s="4">
        <v>114500</v>
      </c>
      <c r="H8" s="4">
        <v>51300</v>
      </c>
      <c r="I8" s="8">
        <f t="shared" si="0"/>
        <v>44.803493449781662</v>
      </c>
      <c r="J8" s="4">
        <v>102694</v>
      </c>
      <c r="K8" s="4">
        <v>8844</v>
      </c>
      <c r="L8" s="4">
        <f t="shared" si="1"/>
        <v>105656</v>
      </c>
      <c r="M8" s="4">
        <v>96752.578125</v>
      </c>
      <c r="N8" s="16">
        <f t="shared" si="2"/>
        <v>1.0920225801476544</v>
      </c>
      <c r="O8" s="20" t="s">
        <v>23</v>
      </c>
      <c r="P8" s="4">
        <v>8844</v>
      </c>
      <c r="Q8" t="s">
        <v>24</v>
      </c>
      <c r="R8">
        <v>401</v>
      </c>
      <c r="S8">
        <v>63</v>
      </c>
    </row>
    <row r="9" spans="1:44" x14ac:dyDescent="0.25">
      <c r="A9" t="s">
        <v>27</v>
      </c>
      <c r="B9" t="s">
        <v>28</v>
      </c>
      <c r="C9" s="12">
        <v>44336</v>
      </c>
      <c r="D9" s="4">
        <v>72000</v>
      </c>
      <c r="E9" t="s">
        <v>19</v>
      </c>
      <c r="F9" t="s">
        <v>20</v>
      </c>
      <c r="G9" s="4">
        <v>72000</v>
      </c>
      <c r="H9" s="4">
        <v>33300</v>
      </c>
      <c r="I9" s="8">
        <f t="shared" si="0"/>
        <v>46.25</v>
      </c>
      <c r="J9" s="4">
        <v>66670</v>
      </c>
      <c r="K9" s="4">
        <v>8844</v>
      </c>
      <c r="L9" s="4">
        <f t="shared" si="1"/>
        <v>63156</v>
      </c>
      <c r="M9" s="4">
        <v>59614.43359375</v>
      </c>
      <c r="N9" s="16">
        <f t="shared" si="2"/>
        <v>1.059407868074105</v>
      </c>
      <c r="O9" s="20" t="s">
        <v>23</v>
      </c>
      <c r="P9" s="4">
        <v>8844</v>
      </c>
      <c r="Q9" t="s">
        <v>24</v>
      </c>
      <c r="R9">
        <v>401</v>
      </c>
      <c r="S9">
        <v>53</v>
      </c>
    </row>
    <row r="10" spans="1:44" x14ac:dyDescent="0.25">
      <c r="A10" t="s">
        <v>29</v>
      </c>
      <c r="B10" t="s">
        <v>30</v>
      </c>
      <c r="C10" s="12">
        <v>44474</v>
      </c>
      <c r="D10" s="4">
        <v>130000</v>
      </c>
      <c r="E10" t="s">
        <v>19</v>
      </c>
      <c r="F10" t="s">
        <v>20</v>
      </c>
      <c r="G10" s="4">
        <v>130000</v>
      </c>
      <c r="H10" s="4">
        <v>56200</v>
      </c>
      <c r="I10" s="8">
        <f t="shared" si="0"/>
        <v>43.230769230769226</v>
      </c>
      <c r="J10" s="4">
        <v>112435</v>
      </c>
      <c r="K10" s="4">
        <v>10517</v>
      </c>
      <c r="L10" s="4">
        <f t="shared" si="1"/>
        <v>119483</v>
      </c>
      <c r="M10" s="4">
        <v>105070.1015625</v>
      </c>
      <c r="N10" s="16">
        <f t="shared" si="2"/>
        <v>1.1371741173099239</v>
      </c>
      <c r="O10" s="20" t="s">
        <v>31</v>
      </c>
      <c r="P10" s="4">
        <v>10517</v>
      </c>
      <c r="Q10" t="s">
        <v>32</v>
      </c>
      <c r="R10">
        <v>401</v>
      </c>
      <c r="S10">
        <v>63</v>
      </c>
    </row>
    <row r="11" spans="1:44" x14ac:dyDescent="0.25">
      <c r="A11" t="s">
        <v>33</v>
      </c>
      <c r="B11" t="s">
        <v>34</v>
      </c>
      <c r="C11" s="12">
        <v>44398</v>
      </c>
      <c r="D11" s="4">
        <v>107000</v>
      </c>
      <c r="E11" t="s">
        <v>19</v>
      </c>
      <c r="F11" t="s">
        <v>20</v>
      </c>
      <c r="G11" s="4">
        <v>107000</v>
      </c>
      <c r="H11" s="4">
        <v>48600</v>
      </c>
      <c r="I11" s="8">
        <f t="shared" si="0"/>
        <v>45.420560747663551</v>
      </c>
      <c r="J11" s="4">
        <v>97203</v>
      </c>
      <c r="K11" s="4">
        <v>15457</v>
      </c>
      <c r="L11" s="4">
        <f t="shared" si="1"/>
        <v>91543</v>
      </c>
      <c r="M11" s="4">
        <v>84274.2265625</v>
      </c>
      <c r="N11" s="16">
        <f t="shared" si="2"/>
        <v>1.0862514404936043</v>
      </c>
      <c r="O11" s="20" t="s">
        <v>31</v>
      </c>
      <c r="P11" s="4">
        <v>10720</v>
      </c>
      <c r="Q11" t="s">
        <v>32</v>
      </c>
      <c r="R11">
        <v>401</v>
      </c>
      <c r="S11">
        <v>58</v>
      </c>
    </row>
    <row r="12" spans="1:44" ht="15.75" thickBot="1" x14ac:dyDescent="0.3">
      <c r="A12" t="s">
        <v>35</v>
      </c>
      <c r="B12" t="s">
        <v>36</v>
      </c>
      <c r="C12" s="12">
        <v>44328</v>
      </c>
      <c r="D12" s="4">
        <v>157000</v>
      </c>
      <c r="E12" t="s">
        <v>19</v>
      </c>
      <c r="F12" t="s">
        <v>20</v>
      </c>
      <c r="G12" s="4">
        <v>157000</v>
      </c>
      <c r="H12" s="4">
        <v>81700</v>
      </c>
      <c r="I12" s="8">
        <f t="shared" si="0"/>
        <v>52.038216560509554</v>
      </c>
      <c r="J12" s="4">
        <v>163462</v>
      </c>
      <c r="K12" s="4">
        <v>19142</v>
      </c>
      <c r="L12" s="4">
        <f t="shared" si="1"/>
        <v>137858</v>
      </c>
      <c r="M12" s="4">
        <v>148783.5</v>
      </c>
      <c r="N12" s="16">
        <f t="shared" si="2"/>
        <v>0.92656779817654511</v>
      </c>
      <c r="O12" s="20" t="s">
        <v>37</v>
      </c>
      <c r="P12" s="4">
        <v>14729</v>
      </c>
      <c r="Q12" t="s">
        <v>38</v>
      </c>
      <c r="R12">
        <v>401</v>
      </c>
      <c r="S12">
        <v>68</v>
      </c>
    </row>
    <row r="13" spans="1:44" ht="15.75" thickTop="1" x14ac:dyDescent="0.25">
      <c r="A13" s="1"/>
      <c r="B13" s="1"/>
      <c r="C13" s="13" t="s">
        <v>39</v>
      </c>
      <c r="D13" s="5">
        <f>+SUM(D7:D12)</f>
        <v>702500</v>
      </c>
      <c r="E13" s="1"/>
      <c r="F13" s="1"/>
      <c r="G13" s="5">
        <f>+SUM(G7:G12)</f>
        <v>702500</v>
      </c>
      <c r="H13" s="5">
        <f>+SUM(H7:H12)</f>
        <v>331200</v>
      </c>
      <c r="I13" s="9"/>
      <c r="J13" s="5">
        <f>+SUM(J7:J12)</f>
        <v>662693</v>
      </c>
      <c r="K13" s="5"/>
      <c r="L13" s="5">
        <f>+SUM(L7:L12)</f>
        <v>629916</v>
      </c>
      <c r="M13" s="5">
        <f>+SUM(M7:M12)</f>
        <v>608359.78684761596</v>
      </c>
      <c r="N13" s="17"/>
      <c r="O13" s="21"/>
      <c r="P13" s="5"/>
      <c r="Q13" s="1"/>
      <c r="R13" s="1"/>
      <c r="S13" s="1"/>
    </row>
    <row r="14" spans="1:44" x14ac:dyDescent="0.25">
      <c r="A14" s="2"/>
      <c r="B14" s="2"/>
      <c r="C14" s="14"/>
      <c r="D14" s="6"/>
      <c r="E14" s="2"/>
      <c r="F14" s="2"/>
      <c r="G14" s="6"/>
      <c r="H14" s="6" t="s">
        <v>40</v>
      </c>
      <c r="I14" s="10">
        <f>H13/G13*100</f>
        <v>47.145907473309606</v>
      </c>
      <c r="J14" s="6"/>
      <c r="K14" s="6"/>
      <c r="L14" s="6"/>
      <c r="M14" s="6" t="s">
        <v>41</v>
      </c>
      <c r="N14" s="18">
        <f>L13/M13</f>
        <v>1.0354333301089533</v>
      </c>
      <c r="O14" s="22">
        <f>STDEV(N7:N12)</f>
        <v>7.7625370039262315E-2</v>
      </c>
      <c r="P14" s="6"/>
      <c r="Q14" s="2"/>
      <c r="R14" s="2"/>
      <c r="S14" s="2"/>
    </row>
    <row r="15" spans="1:44" x14ac:dyDescent="0.25">
      <c r="A15" s="3"/>
      <c r="B15" s="3"/>
      <c r="C15" s="15"/>
      <c r="D15" s="7"/>
      <c r="E15" s="3"/>
      <c r="F15" s="3"/>
      <c r="G15" s="7"/>
      <c r="H15" s="7" t="s">
        <v>42</v>
      </c>
      <c r="I15" s="11">
        <f>STDEV(I7:I12)</f>
        <v>3.2380729474048437</v>
      </c>
      <c r="J15" s="7"/>
      <c r="K15" s="7"/>
      <c r="L15" s="7"/>
      <c r="M15" s="7" t="s">
        <v>43</v>
      </c>
      <c r="N15" s="19">
        <f>AVERAGE(N7:N12)</f>
        <v>1.0478295550227148</v>
      </c>
      <c r="O15" s="24" t="e">
        <f>AVERAGE(#REF!)</f>
        <v>#REF!</v>
      </c>
      <c r="P15" s="7"/>
      <c r="Q15" s="3"/>
      <c r="R15" s="3"/>
      <c r="S15" s="3"/>
    </row>
  </sheetData>
  <mergeCells count="1">
    <mergeCell ref="A4:S4"/>
  </mergeCells>
  <conditionalFormatting sqref="A7:S12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paperSize="5"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BA36-107C-41A0-A4A0-A3621DB67D4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Cook</dc:creator>
  <cp:lastModifiedBy>David Cook</cp:lastModifiedBy>
  <cp:lastPrinted>2024-02-02T00:35:27Z</cp:lastPrinted>
  <dcterms:created xsi:type="dcterms:W3CDTF">2024-02-02T00:14:34Z</dcterms:created>
  <dcterms:modified xsi:type="dcterms:W3CDTF">2024-03-04T18:50:25Z</dcterms:modified>
</cp:coreProperties>
</file>