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638A2EB-9F10-4D4A-870F-C00B36771CCD}" xr6:coauthVersionLast="47" xr6:coauthVersionMax="47" xr10:uidLastSave="{00000000-0000-0000-0000-000000000000}"/>
  <bookViews>
    <workbookView xWindow="-120" yWindow="-120" windowWidth="19440" windowHeight="11520" activeTab="16" xr2:uid="{00000000-000D-0000-FFFF-FFFF00000000}"/>
  </bookViews>
  <sheets>
    <sheet name="2024 Vacant Land Sales Fremont" sheetId="1" r:id="rId1"/>
    <sheet name="1 Acre" sheetId="5" r:id="rId2"/>
    <sheet name="1.5 Acre" sheetId="6" r:id="rId3"/>
    <sheet name="2 Acre" sheetId="7" r:id="rId4"/>
    <sheet name="2.5 Acre" sheetId="8" r:id="rId5"/>
    <sheet name="3 Acre" sheetId="9" r:id="rId6"/>
    <sheet name="4 Acre" sheetId="11" r:id="rId7"/>
    <sheet name="5 Acre" sheetId="12" r:id="rId8"/>
    <sheet name="7 Acre" sheetId="13" r:id="rId9"/>
    <sheet name="10 Acre" sheetId="14" r:id="rId10"/>
    <sheet name="15 Acre" sheetId="15" r:id="rId11"/>
    <sheet name="20 Acre" sheetId="16" r:id="rId12"/>
    <sheet name="25 Acre" sheetId="22" r:id="rId13"/>
    <sheet name="30 Acre" sheetId="18" r:id="rId14"/>
    <sheet name="40 Acre" sheetId="19" r:id="rId15"/>
    <sheet name="50 Acre" sheetId="20" r:id="rId16"/>
    <sheet name="100 Acre" sheetId="21" r:id="rId17"/>
  </sheets>
  <definedNames>
    <definedName name="_xlnm.Print_Area" localSheetId="1">'1 Acre'!$A$1:$N$24</definedName>
    <definedName name="_xlnm.Print_Area" localSheetId="2">'1.5 Acre'!$A$1:$N$20</definedName>
    <definedName name="_xlnm.Print_Area" localSheetId="3">'2 Acre'!$A$1:$N$29</definedName>
    <definedName name="_xlnm.Print_Area" localSheetId="4">'2.5 Acre'!$A$1:$N$25</definedName>
    <definedName name="_xlnm.Print_Area" localSheetId="5">'3 Acre'!$A$1:$N$22</definedName>
    <definedName name="_xlnm.Print_Area" localSheetId="6">'4 Acre'!$A$1:$N$23</definedName>
    <definedName name="_xlnm.Print_Area" localSheetId="7">'5 Acre'!$A$1:$N$20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22" l="1"/>
  <c r="J59" i="1"/>
  <c r="G21" i="8"/>
  <c r="M13" i="13"/>
  <c r="G16" i="13"/>
  <c r="J5" i="13"/>
  <c r="M5" i="13"/>
  <c r="M18" i="8"/>
  <c r="M6" i="8"/>
  <c r="M7" i="8"/>
  <c r="M8" i="8"/>
  <c r="M9" i="8"/>
  <c r="M10" i="8"/>
  <c r="M11" i="8"/>
  <c r="M12" i="8"/>
  <c r="M13" i="8"/>
  <c r="M14" i="8"/>
  <c r="M15" i="8"/>
  <c r="M16" i="8"/>
  <c r="M5" i="8"/>
  <c r="G14" i="22"/>
  <c r="G11" i="20"/>
  <c r="I7" i="20"/>
  <c r="G7" i="20"/>
  <c r="M5" i="20"/>
  <c r="M6" i="20"/>
  <c r="J5" i="20"/>
  <c r="J6" i="20"/>
  <c r="M8" i="22"/>
  <c r="M9" i="22"/>
  <c r="M7" i="22"/>
  <c r="M11" i="22" s="1"/>
  <c r="G10" i="22"/>
  <c r="J9" i="22"/>
  <c r="J8" i="22"/>
  <c r="J7" i="22"/>
  <c r="J6" i="19"/>
  <c r="M6" i="19"/>
  <c r="M11" i="16"/>
  <c r="M9" i="15"/>
  <c r="G12" i="15"/>
  <c r="J6" i="15"/>
  <c r="M6" i="15"/>
  <c r="J13" i="12"/>
  <c r="J16" i="11"/>
  <c r="J16" i="9"/>
  <c r="J22" i="7"/>
  <c r="G16" i="12"/>
  <c r="G12" i="12"/>
  <c r="G19" i="11"/>
  <c r="J6" i="9"/>
  <c r="J7" i="9"/>
  <c r="J8" i="9"/>
  <c r="J9" i="9"/>
  <c r="J10" i="9"/>
  <c r="J11" i="9"/>
  <c r="J12" i="9"/>
  <c r="J13" i="9"/>
  <c r="J14" i="9"/>
  <c r="J5" i="9"/>
  <c r="M16" i="9"/>
  <c r="G18" i="9"/>
  <c r="M22" i="7"/>
  <c r="G25" i="7"/>
  <c r="I21" i="7"/>
  <c r="G21" i="7"/>
  <c r="G15" i="6"/>
  <c r="J6" i="6"/>
  <c r="J7" i="6"/>
  <c r="J13" i="6" s="1"/>
  <c r="J8" i="6"/>
  <c r="J9" i="6"/>
  <c r="J10" i="6"/>
  <c r="J11" i="6"/>
  <c r="I16" i="5"/>
  <c r="G16" i="5"/>
  <c r="G16" i="21"/>
  <c r="M6" i="21"/>
  <c r="M7" i="21"/>
  <c r="M8" i="21"/>
  <c r="M9" i="21"/>
  <c r="M10" i="21"/>
  <c r="M12" i="21" s="1"/>
  <c r="M5" i="21"/>
  <c r="I11" i="21"/>
  <c r="G11" i="21"/>
  <c r="J5" i="21"/>
  <c r="J12" i="21" s="1"/>
  <c r="J9" i="19"/>
  <c r="G13" i="19"/>
  <c r="I8" i="19"/>
  <c r="G8" i="19"/>
  <c r="M7" i="19"/>
  <c r="M5" i="19"/>
  <c r="J7" i="19"/>
  <c r="J5" i="19"/>
  <c r="G13" i="18"/>
  <c r="J6" i="18"/>
  <c r="J7" i="18"/>
  <c r="J8" i="18"/>
  <c r="J5" i="18"/>
  <c r="J10" i="18" s="1"/>
  <c r="I9" i="18"/>
  <c r="G9" i="18"/>
  <c r="M6" i="18"/>
  <c r="M7" i="18"/>
  <c r="M8" i="18"/>
  <c r="M5" i="18"/>
  <c r="J11" i="16"/>
  <c r="G14" i="16"/>
  <c r="M6" i="16"/>
  <c r="M7" i="16"/>
  <c r="M8" i="16"/>
  <c r="M9" i="16"/>
  <c r="M5" i="16"/>
  <c r="I10" i="16"/>
  <c r="G10" i="16"/>
  <c r="J9" i="16"/>
  <c r="J8" i="16"/>
  <c r="J7" i="16"/>
  <c r="J6" i="16"/>
  <c r="J5" i="16"/>
  <c r="M5" i="15"/>
  <c r="M7" i="15"/>
  <c r="M4" i="15"/>
  <c r="I8" i="15"/>
  <c r="G8" i="15"/>
  <c r="J7" i="15"/>
  <c r="J5" i="15"/>
  <c r="J4" i="15"/>
  <c r="J9" i="15" s="1"/>
  <c r="G15" i="14"/>
  <c r="I11" i="14"/>
  <c r="G11" i="14"/>
  <c r="M5" i="14"/>
  <c r="M6" i="14"/>
  <c r="M7" i="14"/>
  <c r="M8" i="14"/>
  <c r="M9" i="14"/>
  <c r="M10" i="14"/>
  <c r="J5" i="14"/>
  <c r="J12" i="14" s="1"/>
  <c r="J6" i="14"/>
  <c r="J7" i="14"/>
  <c r="J8" i="14"/>
  <c r="J9" i="14"/>
  <c r="J10" i="14"/>
  <c r="I12" i="13"/>
  <c r="G12" i="13"/>
  <c r="M6" i="13"/>
  <c r="M7" i="13"/>
  <c r="M8" i="13"/>
  <c r="M9" i="13"/>
  <c r="M10" i="13"/>
  <c r="M11" i="13"/>
  <c r="J11" i="13"/>
  <c r="J10" i="13"/>
  <c r="J9" i="13"/>
  <c r="J8" i="13"/>
  <c r="J7" i="13"/>
  <c r="J6" i="13"/>
  <c r="I12" i="12"/>
  <c r="M11" i="12"/>
  <c r="M6" i="12"/>
  <c r="M7" i="12"/>
  <c r="M8" i="12"/>
  <c r="M9" i="12"/>
  <c r="M10" i="12"/>
  <c r="M5" i="12"/>
  <c r="J11" i="12"/>
  <c r="J10" i="12"/>
  <c r="J9" i="12"/>
  <c r="J8" i="12"/>
  <c r="J7" i="12"/>
  <c r="J6" i="12"/>
  <c r="J5" i="12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6" i="7"/>
  <c r="J5" i="6"/>
  <c r="G20" i="5"/>
  <c r="J5" i="5"/>
  <c r="J6" i="5"/>
  <c r="J17" i="5" s="1"/>
  <c r="J7" i="5"/>
  <c r="J8" i="5"/>
  <c r="J9" i="5"/>
  <c r="J10" i="5"/>
  <c r="J11" i="5"/>
  <c r="J12" i="5"/>
  <c r="J13" i="5"/>
  <c r="J14" i="5"/>
  <c r="J15" i="5"/>
  <c r="I15" i="11"/>
  <c r="G15" i="11"/>
  <c r="M6" i="11"/>
  <c r="M7" i="11"/>
  <c r="M8" i="11"/>
  <c r="M9" i="11"/>
  <c r="M10" i="11"/>
  <c r="M11" i="11"/>
  <c r="M12" i="11"/>
  <c r="M13" i="11"/>
  <c r="M14" i="11"/>
  <c r="M5" i="11"/>
  <c r="J14" i="11"/>
  <c r="J6" i="11"/>
  <c r="J7" i="11"/>
  <c r="J8" i="11"/>
  <c r="J9" i="11"/>
  <c r="J10" i="11"/>
  <c r="J11" i="11"/>
  <c r="J12" i="11"/>
  <c r="J13" i="11"/>
  <c r="J5" i="11"/>
  <c r="M6" i="9"/>
  <c r="M7" i="9"/>
  <c r="M8" i="9"/>
  <c r="M9" i="9"/>
  <c r="M10" i="9"/>
  <c r="M11" i="9"/>
  <c r="M12" i="9"/>
  <c r="M13" i="9"/>
  <c r="M14" i="9"/>
  <c r="M5" i="9"/>
  <c r="I15" i="9"/>
  <c r="G15" i="9"/>
  <c r="I17" i="8"/>
  <c r="G17" i="8"/>
  <c r="J16" i="8"/>
  <c r="J15" i="8"/>
  <c r="J14" i="8"/>
  <c r="J13" i="8"/>
  <c r="J12" i="8"/>
  <c r="J11" i="8"/>
  <c r="J10" i="8"/>
  <c r="J9" i="8"/>
  <c r="J8" i="8"/>
  <c r="J7" i="8"/>
  <c r="J6" i="8"/>
  <c r="J5" i="8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M6" i="6"/>
  <c r="M13" i="6" s="1"/>
  <c r="M7" i="6"/>
  <c r="M8" i="6"/>
  <c r="M9" i="6"/>
  <c r="M10" i="6"/>
  <c r="M11" i="6"/>
  <c r="M5" i="6"/>
  <c r="I12" i="6"/>
  <c r="G12" i="6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M5" i="5"/>
  <c r="M6" i="5"/>
  <c r="M7" i="5"/>
  <c r="M8" i="5"/>
  <c r="M9" i="5"/>
  <c r="M10" i="5"/>
  <c r="M11" i="5"/>
  <c r="M12" i="5"/>
  <c r="M13" i="5"/>
  <c r="M14" i="5"/>
  <c r="M15" i="5"/>
  <c r="J12" i="13" l="1"/>
  <c r="J18" i="8"/>
  <c r="M8" i="20"/>
  <c r="J8" i="20"/>
  <c r="J11" i="22"/>
  <c r="M9" i="19"/>
  <c r="M12" i="14"/>
  <c r="M13" i="12"/>
  <c r="M16" i="11"/>
  <c r="M17" i="5"/>
  <c r="M10" i="18"/>
  <c r="N16" i="6"/>
</calcChain>
</file>

<file path=xl/sharedStrings.xml><?xml version="1.0" encoding="utf-8"?>
<sst xmlns="http://schemas.openxmlformats.org/spreadsheetml/2006/main" count="1818" uniqueCount="711">
  <si>
    <t>Parcel</t>
  </si>
  <si>
    <t>Class</t>
  </si>
  <si>
    <t>Unit</t>
  </si>
  <si>
    <t>Grantor</t>
  </si>
  <si>
    <t>Grantee</t>
  </si>
  <si>
    <t>Sale Date</t>
  </si>
  <si>
    <t>Sale Price</t>
  </si>
  <si>
    <t>Address</t>
  </si>
  <si>
    <t>Acres</t>
  </si>
  <si>
    <t>Terms</t>
  </si>
  <si>
    <t>Comments</t>
  </si>
  <si>
    <t>10-12-5-27-4001-001</t>
  </si>
  <si>
    <t xml:space="preserve"> BUENA VISTA </t>
  </si>
  <si>
    <t>LOIACANO, NICHOLAS S</t>
  </si>
  <si>
    <t>HOFF, ARTHUR</t>
  </si>
  <si>
    <t>4860 E HOLLAND RD</t>
  </si>
  <si>
    <t>03-ARMS LENGTH</t>
  </si>
  <si>
    <t>04-10-4-36-2011-000</t>
  </si>
  <si>
    <t>ALBEE</t>
  </si>
  <si>
    <t>LONG, BRYANT N</t>
  </si>
  <si>
    <t>SONNY CAPITAL GROUP, LLC</t>
  </si>
  <si>
    <t>EAST RD</t>
  </si>
  <si>
    <t>05-10-6-15-3108-000</t>
  </si>
  <si>
    <t>BIRCH RUN TOWNSHIP</t>
  </si>
  <si>
    <t>RAYMOND, R  J</t>
  </si>
  <si>
    <t>HILL, CHRISTOPHER M</t>
  </si>
  <si>
    <t>10151 CANADA RD</t>
  </si>
  <si>
    <t>05-10-6-16-3002-005</t>
  </si>
  <si>
    <t>STROBEL, C JR  R R</t>
  </si>
  <si>
    <t>GIBSON, MATTHEW T  TRACEY L</t>
  </si>
  <si>
    <t>DOWNING RD</t>
  </si>
  <si>
    <t>Scrub</t>
  </si>
  <si>
    <t>05-10-6-16-3002-007</t>
  </si>
  <si>
    <t>MOHN, GARY</t>
  </si>
  <si>
    <t>05-10-6-27-1004-009</t>
  </si>
  <si>
    <t>SCHULTZ, KEVIN L</t>
  </si>
  <si>
    <t>SALOOMI, MAYKEL</t>
  </si>
  <si>
    <t>12400 S GERA RD</t>
  </si>
  <si>
    <t>Misc out bldgs n/v</t>
  </si>
  <si>
    <t>05-10-6-14-3014-003</t>
  </si>
  <si>
    <t>JOHNSON, MARY ANN</t>
  </si>
  <si>
    <t>CORRADI, MATTHEW  JENNIFER</t>
  </si>
  <si>
    <t>10747 S GERA RD</t>
  </si>
  <si>
    <t>Corner</t>
  </si>
  <si>
    <t>05-10-6-08-2001-007</t>
  </si>
  <si>
    <t>H-T ALLOY LLC</t>
  </si>
  <si>
    <t>DENNINGS, CHAZ M  HOLIHAN, MEGAN M</t>
  </si>
  <si>
    <t>8118 BUSCH RD</t>
  </si>
  <si>
    <t>05-10-6-33-3003-000</t>
  </si>
  <si>
    <t>EHARDT, RYAN  QI, YUE</t>
  </si>
  <si>
    <t>MALLOY, JASON</t>
  </si>
  <si>
    <t>I 75 EXPY</t>
  </si>
  <si>
    <t>Wooded/limited access</t>
  </si>
  <si>
    <t>05-10-6-19-3003-004</t>
  </si>
  <si>
    <t>LINDER, CYNTHIA J</t>
  </si>
  <si>
    <t>MORSE, SHAWN  JAMIE</t>
  </si>
  <si>
    <t>7101 E BIRCH RUN RD</t>
  </si>
  <si>
    <t>05-10-6-17-3004-000</t>
  </si>
  <si>
    <t>SCHMUNK, TERRANCE TRUST</t>
  </si>
  <si>
    <t>DRIELICK, JEREMY  SAMANTHA</t>
  </si>
  <si>
    <t>10845 CANADAWAY</t>
  </si>
  <si>
    <t>Scrub/Irregular</t>
  </si>
  <si>
    <t>05-10-6-04-1001-004</t>
  </si>
  <si>
    <t>STADLER, CHARLES  LISA</t>
  </si>
  <si>
    <t>BUGENSKE, TODD  LYNNETTE</t>
  </si>
  <si>
    <t>9626 E TOWNLINE RD</t>
  </si>
  <si>
    <t>05-10-6-07-4005-001</t>
  </si>
  <si>
    <t>STOKES, MATTHEW L</t>
  </si>
  <si>
    <t>VANDEBERGHE, JASON M</t>
  </si>
  <si>
    <t>9670 DIXIE HWY</t>
  </si>
  <si>
    <t>05-10-6-05-4003-000</t>
  </si>
  <si>
    <t>ELBERS, GAIL E</t>
  </si>
  <si>
    <t>GARDNER, SCOTT  GARDNER, MATTHEW</t>
  </si>
  <si>
    <t>8000 LANGE RD</t>
  </si>
  <si>
    <t>05-10-6-33-2004-002</t>
  </si>
  <si>
    <t>BIRCH RUN #1, LLC</t>
  </si>
  <si>
    <t>CARTER, JOANNE</t>
  </si>
  <si>
    <t>13195 S BEYER RD</t>
  </si>
  <si>
    <t>Prior golf coarse/Irrigular</t>
  </si>
  <si>
    <t>06-12-6-36-1001-005</t>
  </si>
  <si>
    <t>BLUMFIELD TOWNSHIP</t>
  </si>
  <si>
    <t>RHODES, GREGORY L  ELLISON, JENNIF</t>
  </si>
  <si>
    <t>LARRISON, TIMOTHY  SHANNON</t>
  </si>
  <si>
    <t>S REESE RD</t>
  </si>
  <si>
    <t>06-12-6-23-1001-009</t>
  </si>
  <si>
    <t>COOPER, JANET</t>
  </si>
  <si>
    <t>LUTH, JAMES M  ANGELA M</t>
  </si>
  <si>
    <t>1845 N BLOCK RD</t>
  </si>
  <si>
    <t>07-09-2-23-1001-011</t>
  </si>
  <si>
    <t>BRADY TOWNSHIP</t>
  </si>
  <si>
    <t>ADAMS, MICHELLE R</t>
  </si>
  <si>
    <t>SEMENIUK, TERRY</t>
  </si>
  <si>
    <t>S FORDNEY RD</t>
  </si>
  <si>
    <t>07-09-2-23-1001-008</t>
  </si>
  <si>
    <t xml:space="preserve">BOWAN, OLIVIA </t>
  </si>
  <si>
    <t>PELTIER, TRACEY</t>
  </si>
  <si>
    <t>W PEET RD</t>
  </si>
  <si>
    <t>Some water</t>
  </si>
  <si>
    <t>07-09-2-18-3001-005</t>
  </si>
  <si>
    <t>WOODRUFF, TRAVIS  KRISTIN</t>
  </si>
  <si>
    <t>BECKMAN, COTY L</t>
  </si>
  <si>
    <t>S STEELE RD</t>
  </si>
  <si>
    <t>Scrub &amp; Irrigular</t>
  </si>
  <si>
    <t>08-10-2-29-4002-001</t>
  </si>
  <si>
    <t>Brant Township</t>
  </si>
  <si>
    <t>Radosa, Judith A.</t>
  </si>
  <si>
    <t>GROSS, JASON R.</t>
  </si>
  <si>
    <t>W BURT RD</t>
  </si>
  <si>
    <t>08-10-2-20-4004-003</t>
  </si>
  <si>
    <t>WOODS, RODNEY  CATHERINE</t>
  </si>
  <si>
    <t>BARCKHOLTZ GREGORY  VICKY</t>
  </si>
  <si>
    <t>MARION RD</t>
  </si>
  <si>
    <t>Sand Pit</t>
  </si>
  <si>
    <t>08-10-2-26-4001-000</t>
  </si>
  <si>
    <t>Wirtz, Richard  Norma</t>
  </si>
  <si>
    <t>STAVELAND JULIE</t>
  </si>
  <si>
    <t>08-10-2-06-4004-001</t>
  </si>
  <si>
    <t>SYSAK, DEXTER</t>
  </si>
  <si>
    <t>HANSEN RONALD B</t>
  </si>
  <si>
    <t>ITHACA RD</t>
  </si>
  <si>
    <t>09-11-5-16-1207-000</t>
  </si>
  <si>
    <t>BRIDGEPORT TOWNSHIP</t>
  </si>
  <si>
    <t>NORMANDY BRIDGEPORT LLC</t>
  </si>
  <si>
    <t>KIRTS, JAMES</t>
  </si>
  <si>
    <t>RAMADA DR</t>
  </si>
  <si>
    <t>09-11-5-33-2152-000</t>
  </si>
  <si>
    <t>SPRAGUE, DALE WAYNE SR</t>
  </si>
  <si>
    <t>GILMAN, PETER</t>
  </si>
  <si>
    <t>E CURTIS RD VL</t>
  </si>
  <si>
    <t>09-11-5-07-4008-000</t>
  </si>
  <si>
    <t>NICOL, TIMOTHY  SUSANNE</t>
  </si>
  <si>
    <t>YORK, MELANIE  JOHN</t>
  </si>
  <si>
    <t>STUDOR RD VL</t>
  </si>
  <si>
    <t>09-11-5-35-1002-004</t>
  </si>
  <si>
    <t>DICE, HIVALDI</t>
  </si>
  <si>
    <t>REMENECZ, THOMAS  LYNETTE</t>
  </si>
  <si>
    <t>ROOK RD</t>
  </si>
  <si>
    <t>09-11-5-30-3002-001</t>
  </si>
  <si>
    <t>CROMWELL, J D  M A</t>
  </si>
  <si>
    <t>CLARK, JOHN E JR</t>
  </si>
  <si>
    <t>1385 E CURTIS RD</t>
  </si>
  <si>
    <t>09-11-5-10-4001-005</t>
  </si>
  <si>
    <t>NELSON, PATRICK  SUSAN</t>
  </si>
  <si>
    <t>DRDG TREE FARM LLC</t>
  </si>
  <si>
    <t>S AIRPORT RD</t>
  </si>
  <si>
    <t>09-11-5-04-3001-000</t>
  </si>
  <si>
    <t>MUNSON, DARLENE A REV TRUST</t>
  </si>
  <si>
    <t>STRAIGHT, JASON  MELISSA</t>
  </si>
  <si>
    <t>3750 MACK RD</t>
  </si>
  <si>
    <t>11-12-4-01-3156-000</t>
  </si>
  <si>
    <t>CARROLLTON TOWNSHIP</t>
  </si>
  <si>
    <t>WAMBACK, JOSEPH</t>
  </si>
  <si>
    <t>AWAWDEH, AHMAD  JOTIAR JOUNDI</t>
  </si>
  <si>
    <t>4137 N MICHIGAN AVE</t>
  </si>
  <si>
    <t>11-12-4-05-2267-002</t>
  </si>
  <si>
    <t>BIRK, BARBARA</t>
  </si>
  <si>
    <t>WEBB, PORSHA E</t>
  </si>
  <si>
    <t>SHERMAN RD</t>
  </si>
  <si>
    <t>Chesaning Township</t>
  </si>
  <si>
    <t>13-09-3-01-3003-004</t>
  </si>
  <si>
    <t>CLARK, JASON</t>
  </si>
  <si>
    <t>DAVENPORT, MARSHALL  SARA</t>
  </si>
  <si>
    <t>CHESANING</t>
  </si>
  <si>
    <t>13-09-3-29-1023-006</t>
  </si>
  <si>
    <t>TREVINO, DANIEL C</t>
  </si>
  <si>
    <t>ASSMAR, CHRISTOPHER  PERRY, AMBER</t>
  </si>
  <si>
    <t>FERDEN</t>
  </si>
  <si>
    <t>13-09-3-03-1001-004</t>
  </si>
  <si>
    <t>HESS, CRAIG R</t>
  </si>
  <si>
    <t xml:space="preserve">WENDLING, BRAD E </t>
  </si>
  <si>
    <t>STUART</t>
  </si>
  <si>
    <t>13-09-3-29-2004-000</t>
  </si>
  <si>
    <t>BINAEI, JESSICA L</t>
  </si>
  <si>
    <t>ABERDEEN VAN LINES</t>
  </si>
  <si>
    <t>18311 FRANDSCHE</t>
  </si>
  <si>
    <t>13-09-3-09-2003-003</t>
  </si>
  <si>
    <t>BIG ROCK DEVELOPMENT CO</t>
  </si>
  <si>
    <t>NDTCO</t>
  </si>
  <si>
    <t>15000 MCKEIGHAN</t>
  </si>
  <si>
    <t>13-09-3-29-2004-009</t>
  </si>
  <si>
    <t>BARANCIK, CURTIS A  SUSAN M TRUST</t>
  </si>
  <si>
    <t>COUTURE, DION P  GAYLE M</t>
  </si>
  <si>
    <t>11882 LAKE LESLIE DR</t>
  </si>
  <si>
    <t>13-09-3-09-2003-012</t>
  </si>
  <si>
    <t>BIG ROCK DEVELOPMENT CO LLC</t>
  </si>
  <si>
    <t>WEINRICH, JIM  SUE</t>
  </si>
  <si>
    <t>ARROWHEAD</t>
  </si>
  <si>
    <t>13-09-3-13-1001-003</t>
  </si>
  <si>
    <t>KRUPP, DANIEL T  PATRICIA TRUST</t>
  </si>
  <si>
    <t>WENZLICK, LUCINDA</t>
  </si>
  <si>
    <t>GASPER</t>
  </si>
  <si>
    <t>13-09-3-11-3007-000</t>
  </si>
  <si>
    <t>HEMGESBERG, RONALD</t>
  </si>
  <si>
    <t>MILBRANDT, ASHLEY A  DEREK M</t>
  </si>
  <si>
    <t>15000 STUART</t>
  </si>
  <si>
    <t>13-09-3-16-0417-000</t>
  </si>
  <si>
    <t>CHESANING VILLAGE</t>
  </si>
  <si>
    <t>CARR, DIANE L TRUST</t>
  </si>
  <si>
    <t>MUIRHEAD, RICHARD</t>
  </si>
  <si>
    <t>400 S CHAPMAN</t>
  </si>
  <si>
    <t>13-09-3-16-1677-000</t>
  </si>
  <si>
    <t>SWARTZMILLER, JON C  RANDY S</t>
  </si>
  <si>
    <t>WILLIAMS, CHARLES H</t>
  </si>
  <si>
    <t>959 S LINE</t>
  </si>
  <si>
    <t>13-09-3-09-1328-000</t>
  </si>
  <si>
    <t>TERRY, ALBERTA M.  CHESTER</t>
  </si>
  <si>
    <t>HDE PROPERTIES LLC</t>
  </si>
  <si>
    <t>1000 BRADY</t>
  </si>
  <si>
    <t>02-12-5-06-0287-000</t>
  </si>
  <si>
    <t>CITY OF ZILWAUKEE</t>
  </si>
  <si>
    <t>BELL, G W  S</t>
  </si>
  <si>
    <t>TIMM, ROBERT  GAIL</t>
  </si>
  <si>
    <t>SCHUST RD</t>
  </si>
  <si>
    <t>02-13-5-31-4020-000</t>
  </si>
  <si>
    <t>WRIGHT, WENDY</t>
  </si>
  <si>
    <t>MALOTT, PATRICK</t>
  </si>
  <si>
    <t>02-13-5-31-4007-001</t>
  </si>
  <si>
    <t>PETERS, DOROTHY L  BEULAH COLLISON</t>
  </si>
  <si>
    <t>HURLEY TRUST, JOHN  MARY</t>
  </si>
  <si>
    <t>5300 SHERMAN RD</t>
  </si>
  <si>
    <t>15-11-2-21-3004-004</t>
  </si>
  <si>
    <t>Fremont</t>
  </si>
  <si>
    <t>TRINKLEIN, S JR  J  TRINKLEIN, M</t>
  </si>
  <si>
    <t>MASSA, MARTIN  CHERYL</t>
  </si>
  <si>
    <t>NELSON RD</t>
  </si>
  <si>
    <t>Sold w/21-3004-003</t>
  </si>
  <si>
    <t>15-11-2-25-4003-005</t>
  </si>
  <si>
    <t>PACCIONE, MICHAEL T</t>
  </si>
  <si>
    <t>COE, DAWN</t>
  </si>
  <si>
    <t>BAUMGARTNER</t>
  </si>
  <si>
    <t>Wooded</t>
  </si>
  <si>
    <t>15-11-2-07-1002-002</t>
  </si>
  <si>
    <t>LOCHER, MARK F</t>
  </si>
  <si>
    <t>STEFFENSON, NICHOLAS</t>
  </si>
  <si>
    <t>SWAN CREEK</t>
  </si>
  <si>
    <t>15-11-2-18-3002-008</t>
  </si>
  <si>
    <t>BURK, DEAN J  DARCI L</t>
  </si>
  <si>
    <t>SMITH, DANIEL R  JILLIAN L</t>
  </si>
  <si>
    <t>LAKEFIELD</t>
  </si>
  <si>
    <t>Irregular shape</t>
  </si>
  <si>
    <t>15-11-2-17-3005-004</t>
  </si>
  <si>
    <t>ZOLINSKI, RAYMOND</t>
  </si>
  <si>
    <t>SMITH, TIMOTHY  HOWARD, SANDRA D</t>
  </si>
  <si>
    <t xml:space="preserve"> Wooded</t>
  </si>
  <si>
    <t>15-11-2-05-4003-002</t>
  </si>
  <si>
    <t>SOUTH BRENNAN PROPERTY LLC</t>
  </si>
  <si>
    <t>BURKHARD, AARON J  NICOLE L</t>
  </si>
  <si>
    <t>S BRENNAN RD</t>
  </si>
  <si>
    <t>Brushy</t>
  </si>
  <si>
    <t>15-11-2-34-4001-006</t>
  </si>
  <si>
    <t>BOUCHARD, JOSEPH P ETAL</t>
  </si>
  <si>
    <t>ROGGOW, TIMOTHY A  MEAGAN K</t>
  </si>
  <si>
    <t>S RAUCHOLZ</t>
  </si>
  <si>
    <t>15-11-2-21-3004-003</t>
  </si>
  <si>
    <t>BRENNAN RD</t>
  </si>
  <si>
    <t>Sold w/ 21-3004-004 low wooded creek flats</t>
  </si>
  <si>
    <t>15-11-2-17-2001-012</t>
  </si>
  <si>
    <t>OSINSKI, ALFRED</t>
  </si>
  <si>
    <t>CLARK, BRANDON J</t>
  </si>
  <si>
    <t>ROOSEVELT</t>
  </si>
  <si>
    <t>Min Frontage</t>
  </si>
  <si>
    <t>15-11-2-20-2001-001</t>
  </si>
  <si>
    <t>KLEMISH, LARRY  RITA</t>
  </si>
  <si>
    <t>PARSONS, BRANDON M  GRETCHEN</t>
  </si>
  <si>
    <t>LAKEFIELD RD</t>
  </si>
  <si>
    <t>15-11-2-27-1003-002</t>
  </si>
  <si>
    <t>PACEK, LOUIS J   DONNA L TRUST</t>
  </si>
  <si>
    <t>ZELINKO, JOSEPH J  ELAINE E</t>
  </si>
  <si>
    <t>S RAUCHOLZ RD</t>
  </si>
  <si>
    <t>16-11-3-01-3002-003</t>
  </si>
  <si>
    <t>JAMES TOWNSHIP</t>
  </si>
  <si>
    <t>BLISS, J C  D A</t>
  </si>
  <si>
    <t>REVARD, MICHAEL  CAROL</t>
  </si>
  <si>
    <t>7700 TRINKLEIN RD</t>
  </si>
  <si>
    <t>16-11-4-06-1002-006</t>
  </si>
  <si>
    <t>ESSMANN SUSAN L</t>
  </si>
  <si>
    <t>PRINCINSKY, JEFF  MOLLY</t>
  </si>
  <si>
    <t>TRINKLEIN RD</t>
  </si>
  <si>
    <t>THURSTON, SHANE  BILLIE</t>
  </si>
  <si>
    <t>16-11-4-05-1011-000</t>
  </si>
  <si>
    <t>BOETTCHER, RAYMOND JR.</t>
  </si>
  <si>
    <t>HODGES, JASON W</t>
  </si>
  <si>
    <t>5198 STROEBEL RD</t>
  </si>
  <si>
    <t>16-11-4-06-1003-002</t>
  </si>
  <si>
    <t>HENDERSON, KILE  RONDA</t>
  </si>
  <si>
    <t>MACOMBER, CARLY</t>
  </si>
  <si>
    <t>WEIGL RD</t>
  </si>
  <si>
    <t>16-11-4-06-1001-001</t>
  </si>
  <si>
    <t>THIEME, JORDAN  RACHEL TRUST</t>
  </si>
  <si>
    <t>HOUSE, JAMES  CLARA</t>
  </si>
  <si>
    <t>BIRCHVIEW DR</t>
  </si>
  <si>
    <t>Scrub &amp; contiguous</t>
  </si>
  <si>
    <t>18-13-4-25-1162-000</t>
  </si>
  <si>
    <t>KOCHVILLE TOWNSHIP</t>
  </si>
  <si>
    <t>ACORA HOLDINGS LLC</t>
  </si>
  <si>
    <t>RAFEEK MOHAMED  RAFEEK AMY JEAN</t>
  </si>
  <si>
    <t>6600 RADEWAHN RD</t>
  </si>
  <si>
    <t>ACORA HOLDINGS</t>
  </si>
  <si>
    <t>ZAMORA STEVEN G  CYNTHIA J</t>
  </si>
  <si>
    <t>18-13-4-26-3103-000</t>
  </si>
  <si>
    <t>MOTT, RACHELLE L</t>
  </si>
  <si>
    <t>GRIFFORE DARIN</t>
  </si>
  <si>
    <t>MARINELL DR</t>
  </si>
  <si>
    <t>18-13-4-22-2004-014</t>
  </si>
  <si>
    <t>KNOERR ROY</t>
  </si>
  <si>
    <t>HAHN TRAVIS</t>
  </si>
  <si>
    <t>KRAENZLEIN RD</t>
  </si>
  <si>
    <t>Individual sale</t>
  </si>
  <si>
    <t>18-13-4-22-2004-013</t>
  </si>
  <si>
    <t>18-13-4-22-2004-012</t>
  </si>
  <si>
    <t>PLUME CHAD S</t>
  </si>
  <si>
    <t>18-13-4-27-3002-011</t>
  </si>
  <si>
    <t>REIMERS LILLIE MAE</t>
  </si>
  <si>
    <t>DRAGONFLY LTD</t>
  </si>
  <si>
    <t>KOCHVILLE RD</t>
  </si>
  <si>
    <t>18-13-4-19-3005-003</t>
  </si>
  <si>
    <t>RICHNAK, JASON</t>
  </si>
  <si>
    <t>MCCARTY DONALD L  JENNIFER L</t>
  </si>
  <si>
    <t>HOSPITAL RD</t>
  </si>
  <si>
    <t>19-11-1-10-1001-007</t>
  </si>
  <si>
    <t>Lakefield</t>
  </si>
  <si>
    <t>WEBER, TROY W  KRISTA L</t>
  </si>
  <si>
    <t>21121 SWAN CREEK RD</t>
  </si>
  <si>
    <t>20-09-4-25-1001-002</t>
  </si>
  <si>
    <t>MAPLE GROVE</t>
  </si>
  <si>
    <t>STACIE REESE</t>
  </si>
  <si>
    <t>LETTS, JOSHUA</t>
  </si>
  <si>
    <t>SHERIDAN</t>
  </si>
  <si>
    <t>20-09-4-01-2002-001</t>
  </si>
  <si>
    <t>PAZ KUS, DELIA</t>
  </si>
  <si>
    <t>KUS, DONALD</t>
  </si>
  <si>
    <t>W GARY</t>
  </si>
  <si>
    <t>20-09-4-21-1002-011</t>
  </si>
  <si>
    <t>ROWBOTHAM PARTLO, DIANE</t>
  </si>
  <si>
    <t>BAUMAN, JOSEPH</t>
  </si>
  <si>
    <t>LINCOLN</t>
  </si>
  <si>
    <t>21-10-1-34-1001-007</t>
  </si>
  <si>
    <t>Marion Township</t>
  </si>
  <si>
    <t>RINZ, S P</t>
  </si>
  <si>
    <t>TRIBELHORN, JUSTYN JAMES</t>
  </si>
  <si>
    <t>21-10-1-36-3002-008</t>
  </si>
  <si>
    <t>Johnson, Todd</t>
  </si>
  <si>
    <t>Xayaseng, Ying Thao</t>
  </si>
  <si>
    <t>13711 S CHAPIN RD</t>
  </si>
  <si>
    <t>21-10-1-28-2001-002</t>
  </si>
  <si>
    <t>BELANGER, SCOTT  ANDREA K</t>
  </si>
  <si>
    <t>JOVANOVSKI, ROBERT  TAHNYA</t>
  </si>
  <si>
    <t>21-10-1-12-4002-000</t>
  </si>
  <si>
    <t>Weber, Claire E. Trust No.1</t>
  </si>
  <si>
    <t xml:space="preserve">Faubert, Gabriel </t>
  </si>
  <si>
    <t>19000 SCHROEDER RD</t>
  </si>
  <si>
    <t>22-12-2-09-1007-000</t>
  </si>
  <si>
    <t>RICHLAND TOWNSHIP</t>
  </si>
  <si>
    <t>ROGGOW MARK</t>
  </si>
  <si>
    <t>GANDY BRIAN</t>
  </si>
  <si>
    <t>3000 N HEMLOCK</t>
  </si>
  <si>
    <t>22-12-2-33-1002-003</t>
  </si>
  <si>
    <t>BUEKER DEVELOPMENT INC</t>
  </si>
  <si>
    <t>COLBY MICHAEL R  MICHELLE</t>
  </si>
  <si>
    <t>S HEMLOCK</t>
  </si>
  <si>
    <t>22-12-2-10-2001-004</t>
  </si>
  <si>
    <t>MAIKE MICHAEL P  STEPHANIE T</t>
  </si>
  <si>
    <t>HONSINGER JENNIFER</t>
  </si>
  <si>
    <t>15000 DICE</t>
  </si>
  <si>
    <t>HOGGARD, KENNETH R</t>
  </si>
  <si>
    <t>22-12-2-16-1002-007</t>
  </si>
  <si>
    <t>ZEITLER, DONALD A</t>
  </si>
  <si>
    <t>MURPHY CARTER J</t>
  </si>
  <si>
    <t>LUNNEY</t>
  </si>
  <si>
    <t>22-12-2-10-2001-003</t>
  </si>
  <si>
    <t>MURPHY GARRETT T</t>
  </si>
  <si>
    <t>22-12-2-18-3002-013</t>
  </si>
  <si>
    <t>WOLGAST, JOSEPH J</t>
  </si>
  <si>
    <t>WARDIN HARRISON M</t>
  </si>
  <si>
    <t>N OHARA</t>
  </si>
  <si>
    <t>22-12-2-20-1003-001</t>
  </si>
  <si>
    <t>GUDAITIS, BERNICE  M</t>
  </si>
  <si>
    <t>KACKMEISTER NOLAN</t>
  </si>
  <si>
    <t>1555 N BRENNAN</t>
  </si>
  <si>
    <t>23-12-3-02-2538-000</t>
  </si>
  <si>
    <t>SAGINAW TOWNSHIP</t>
  </si>
  <si>
    <t>RUHNO DAVID L  KIMBERLY M</t>
  </si>
  <si>
    <t>WORD TYLER</t>
  </si>
  <si>
    <t>HORNBEAM LN</t>
  </si>
  <si>
    <t>23-12-4-28-2156-000</t>
  </si>
  <si>
    <t>THOMAS JAMES</t>
  </si>
  <si>
    <t>LONGTAIN AARON  HOLLY</t>
  </si>
  <si>
    <t>211 GOLFVIEW DR</t>
  </si>
  <si>
    <t>23-12-4-04-4007-003</t>
  </si>
  <si>
    <t>GRAHAM GRADY P  SGRAZZUTTI STEPHEN</t>
  </si>
  <si>
    <t>MARAR OMAR</t>
  </si>
  <si>
    <t>TEAKWOOD DR</t>
  </si>
  <si>
    <t>25-11-4-24-4041-001</t>
  </si>
  <si>
    <t>SPAULDING TOWNSHIP</t>
  </si>
  <si>
    <t>YOUNG FAMILY TRUST</t>
  </si>
  <si>
    <t>REKER, JAMES M  MARIAN C</t>
  </si>
  <si>
    <t>24-10-3-08-4018-001</t>
  </si>
  <si>
    <t>ST CHARLES TOWNSHIP</t>
  </si>
  <si>
    <t>OVERBY, D R  L L</t>
  </si>
  <si>
    <t>POMA, FRANK F</t>
  </si>
  <si>
    <t>9900 SHARON</t>
  </si>
  <si>
    <t>24-10-3-21-4003-005</t>
  </si>
  <si>
    <t>BRAINERD, SCOTT</t>
  </si>
  <si>
    <t xml:space="preserve">HILL, TERRALL L  MICHELLE D </t>
  </si>
  <si>
    <t>SHARON</t>
  </si>
  <si>
    <t>24-10-3-05-0358-000</t>
  </si>
  <si>
    <t>St. Charles</t>
  </si>
  <si>
    <t>LOUBERT, ANNA M</t>
  </si>
  <si>
    <t>GRANROTH, DAVIN R  AMY G</t>
  </si>
  <si>
    <t>434 W MAPLE</t>
  </si>
  <si>
    <t>24-10-3-06-2005-001</t>
  </si>
  <si>
    <t>SPANNAGEL, MELISSA ANNE</t>
  </si>
  <si>
    <t>MCCARGAR, JENNIFER</t>
  </si>
  <si>
    <t>DEMPSEY</t>
  </si>
  <si>
    <t>26-11-3-32-1017-000</t>
  </si>
  <si>
    <t>SWAN CREEK TOWNSHIP</t>
  </si>
  <si>
    <t>SIVEY, JAMES ETAL</t>
  </si>
  <si>
    <t>KARWAT PHILLIP  KRISTIN</t>
  </si>
  <si>
    <t>7200 MARTIN RD</t>
  </si>
  <si>
    <t>Sold w/11-3-32-1001-000</t>
  </si>
  <si>
    <t>26-11-3-17-2001-006</t>
  </si>
  <si>
    <t>WESOLEK JOHN TRUST</t>
  </si>
  <si>
    <t>CRAGG KENNETH  KIMBERLY</t>
  </si>
  <si>
    <t>ROOSEVELT RD</t>
  </si>
  <si>
    <t>26-11-3-18-4004-005</t>
  </si>
  <si>
    <t>SZEPANSKI, M E</t>
  </si>
  <si>
    <t>SEITZ DANIEL  CINDY</t>
  </si>
  <si>
    <t>12146 LAKEFIELD RD</t>
  </si>
  <si>
    <t>26-11-3-17-2002-003</t>
  </si>
  <si>
    <t>CASTANON, J O  M I TRUST</t>
  </si>
  <si>
    <t>ROSEBROCK CORA</t>
  </si>
  <si>
    <t>SPENCER RD</t>
  </si>
  <si>
    <t>26-11-3-30-3002-013</t>
  </si>
  <si>
    <t>GENGLER KENNETH</t>
  </si>
  <si>
    <t>LUCIO BILL  MARY</t>
  </si>
  <si>
    <t>ORR RD</t>
  </si>
  <si>
    <t>26-11-3-30-2006-001</t>
  </si>
  <si>
    <t>WOZNIAK, CRAIG</t>
  </si>
  <si>
    <t>MASON MICHAEL  LEAH</t>
  </si>
  <si>
    <t>S ORR RD</t>
  </si>
  <si>
    <t>26-11-3-20-2006-000</t>
  </si>
  <si>
    <t>JUNGNITSCH PAUL  BECKY</t>
  </si>
  <si>
    <t>TALIK T</t>
  </si>
  <si>
    <t>5400 S GRAHAM RD</t>
  </si>
  <si>
    <t>26-11-3-07-3004-004</t>
  </si>
  <si>
    <t>BOEHLER, R A  J E</t>
  </si>
  <si>
    <t>VILLEGAS JOHNNY</t>
  </si>
  <si>
    <t>26-11-3-32-2019-000</t>
  </si>
  <si>
    <t>HERINGTON KRISTA K</t>
  </si>
  <si>
    <t>GOIST SCOTT</t>
  </si>
  <si>
    <t>7476 S GRAHAM RD</t>
  </si>
  <si>
    <t>26-11-3-31-4002-002</t>
  </si>
  <si>
    <t>BROOKS T ESTATE CO OBRIEN</t>
  </si>
  <si>
    <t>MAYER DAVID J</t>
  </si>
  <si>
    <t>12282 BEAVER RD</t>
  </si>
  <si>
    <t>26-11-3-31-4002-003</t>
  </si>
  <si>
    <t>AURORA PROPERTIES INC</t>
  </si>
  <si>
    <t>SAGINAW INTERMEDIATE SCHOOL DIST</t>
  </si>
  <si>
    <t>26-11-3-31-2003-000</t>
  </si>
  <si>
    <t>MESSING, RON  PATRICIA</t>
  </si>
  <si>
    <t>HAMILTON DAVID  SHARLENE</t>
  </si>
  <si>
    <t>12900 BAUMGARTNER RD</t>
  </si>
  <si>
    <t>26-11-3-32-1001-000</t>
  </si>
  <si>
    <t>7000 MARTIN RD</t>
  </si>
  <si>
    <t>Sold w/11-3-32-1017-000</t>
  </si>
  <si>
    <t>27-10-5-30-3005-000</t>
  </si>
  <si>
    <t>Taymouth Township</t>
  </si>
  <si>
    <t>FLORY LINE CONSTRUCTION, LLC</t>
  </si>
  <si>
    <t>SC PROPERTY MANAGEMENT, LLC</t>
  </si>
  <si>
    <t>12000 SHERIDAN</t>
  </si>
  <si>
    <t>27-10-5-08-4001-006</t>
  </si>
  <si>
    <t>LEACH, RICHARD E  RENEE C</t>
  </si>
  <si>
    <t>CATTERFELD, LUCAS J  JILL M</t>
  </si>
  <si>
    <t>E SLOAN</t>
  </si>
  <si>
    <t>27-10-5-11-4004-002</t>
  </si>
  <si>
    <t>HICKS, JASON A</t>
  </si>
  <si>
    <t>TORREZ, JUSTIN</t>
  </si>
  <si>
    <t>RATHBUN</t>
  </si>
  <si>
    <t>27-10-5-29-3016-007</t>
  </si>
  <si>
    <t>COMPTON, PHILLIP E</t>
  </si>
  <si>
    <t>PADOT, RICKY  JACQUELINE B</t>
  </si>
  <si>
    <t>E BURT</t>
  </si>
  <si>
    <t>27-10-5-28-2002-004</t>
  </si>
  <si>
    <t>URSUY, CARL G</t>
  </si>
  <si>
    <t>DOWLAND, DAMIAN</t>
  </si>
  <si>
    <t>E BIRCH RUN</t>
  </si>
  <si>
    <t>27-10-5-12-4004-002</t>
  </si>
  <si>
    <t>LONSWAY PROPERTIES LLC</t>
  </si>
  <si>
    <t>MCDONALD, NATHAN  ANGELA</t>
  </si>
  <si>
    <t>9801 ELMS</t>
  </si>
  <si>
    <t>27-10-5-30-3006-000</t>
  </si>
  <si>
    <t>12805 SHERIDAN</t>
  </si>
  <si>
    <t>27-10-5-26-2001-007</t>
  </si>
  <si>
    <t>LONSWAY PROPERTIES, LLC</t>
  </si>
  <si>
    <t>NOYCE, BUDDY L</t>
  </si>
  <si>
    <t>27-10-5-21-2010-000</t>
  </si>
  <si>
    <t>NEILSON, JANET P</t>
  </si>
  <si>
    <t>CONKLIN, SUSAN</t>
  </si>
  <si>
    <t>11010 SEYMOUR</t>
  </si>
  <si>
    <t>27-10-5-27-3001-005</t>
  </si>
  <si>
    <t>KERR, G. THOMASJOAN L. TRUST</t>
  </si>
  <si>
    <t>JONES, DANIEL T  NINA E</t>
  </si>
  <si>
    <t>MORSEVILLE</t>
  </si>
  <si>
    <t>27-10-5-26-2001-006</t>
  </si>
  <si>
    <t>SCHRINER, ROBERT</t>
  </si>
  <si>
    <t>5660 E BIRCH RUN</t>
  </si>
  <si>
    <t>27-10-5-15-1001-007</t>
  </si>
  <si>
    <t>MATSON, WENDALL</t>
  </si>
  <si>
    <t>ANDREWS, TIMOTHY D</t>
  </si>
  <si>
    <t>MARSHALL RD</t>
  </si>
  <si>
    <t>27-10-5-01-3004-001</t>
  </si>
  <si>
    <t>PERRY, J C TRUST</t>
  </si>
  <si>
    <t>NICHOLS, SCOTT</t>
  </si>
  <si>
    <t>6000 LANGE</t>
  </si>
  <si>
    <t>27-10-5-31-4004-001</t>
  </si>
  <si>
    <t>WIRTA FAMILY TRUST</t>
  </si>
  <si>
    <t>GOODYEAR, JACOB M</t>
  </si>
  <si>
    <t>1000 WILLARD</t>
  </si>
  <si>
    <t>27-10-5-05-2004-000</t>
  </si>
  <si>
    <t>ROSE, F</t>
  </si>
  <si>
    <t>EAGLE GROUP PROPERTIES, LLC</t>
  </si>
  <si>
    <t>8200 DORWOOD</t>
  </si>
  <si>
    <t>28-12-3-03-2301-000</t>
  </si>
  <si>
    <t>THOMAS TOWNSHIP</t>
  </si>
  <si>
    <t>CASTEN, CESAR  SANDRA REV LIV TRST</t>
  </si>
  <si>
    <t xml:space="preserve">AKOMANING, RICHARD </t>
  </si>
  <si>
    <t>WOODSHIRE DR</t>
  </si>
  <si>
    <t>28-12-3-16-1009-000</t>
  </si>
  <si>
    <t>GOODEMAN, D J  GOODEMAN, D R</t>
  </si>
  <si>
    <t>DESANDER, RENE MICHAEL</t>
  </si>
  <si>
    <t>2515 N THOMAS RD</t>
  </si>
  <si>
    <t>28-12-3-30-4009-000</t>
  </si>
  <si>
    <t>GIACOLETTI, JAMES F  NANCY J TRUST</t>
  </si>
  <si>
    <t>SYSAK, DEXTER J</t>
  </si>
  <si>
    <t>12000 GRATIOT RD</t>
  </si>
  <si>
    <t>28-12-3-34-3003-002</t>
  </si>
  <si>
    <t>GUERRERO, FRANK</t>
  </si>
  <si>
    <t xml:space="preserve">EVANGALISTA, ALBERT G  CHERYL A </t>
  </si>
  <si>
    <t>SCHOMAKER RD</t>
  </si>
  <si>
    <t>28-12-3-03-4001-006</t>
  </si>
  <si>
    <t>WIERDA, DENNIS E TRUST</t>
  </si>
  <si>
    <t>KLOHA, CONTRACTING LLC</t>
  </si>
  <si>
    <t>N RIVER RD</t>
  </si>
  <si>
    <t>28-12-3-04-3007-001</t>
  </si>
  <si>
    <t>COBB, STEVEN</t>
  </si>
  <si>
    <t xml:space="preserve">SMITH, DEREK  KRISIT </t>
  </si>
  <si>
    <t>4250 N GRAHAM RD</t>
  </si>
  <si>
    <t>28-12-3-05-1004-004</t>
  </si>
  <si>
    <t>HENIGE, TRAVIS  SHANNON</t>
  </si>
  <si>
    <t>CHRISTEN DANIEL  HEATHER</t>
  </si>
  <si>
    <t>4849 CURVE RD</t>
  </si>
  <si>
    <t>28-12-3-27-2014-000</t>
  </si>
  <si>
    <t>FLEWELLING, DANNY F</t>
  </si>
  <si>
    <t>SEAVOLT ROGER L  PAMELA L</t>
  </si>
  <si>
    <t>9910 GRATIOT RD</t>
  </si>
  <si>
    <t>28-12-3-05-3002-004</t>
  </si>
  <si>
    <t>ZIETZ BUILDERS LLC</t>
  </si>
  <si>
    <t>HAZEN, GREGORY  HEATHER</t>
  </si>
  <si>
    <t>4164 N GLEANER RD</t>
  </si>
  <si>
    <t>29-13-3-26-2010-000</t>
  </si>
  <si>
    <t>TITTABAWASSEE TOWNSHIP</t>
  </si>
  <si>
    <t>SHEPHERD, L C  P A TRUST</t>
  </si>
  <si>
    <t>BLASDELL KEITH  TANIA</t>
  </si>
  <si>
    <t>GILMOUR</t>
  </si>
  <si>
    <t>29-13-3-08-3009-002</t>
  </si>
  <si>
    <t>LUBERDA-CRINER STACEY</t>
  </si>
  <si>
    <t>FIELBRANDT JEFFREY M  KAEDANCE</t>
  </si>
  <si>
    <t>MIDLAND RD</t>
  </si>
  <si>
    <t>29-13-3-29-1001-006</t>
  </si>
  <si>
    <t>SUNDOWN ACRES PRODUCE LLC</t>
  </si>
  <si>
    <t>TERWILLEGAR JACQUELINE C</t>
  </si>
  <si>
    <t>PIERCE</t>
  </si>
  <si>
    <t>29-13-3-19-4007-008</t>
  </si>
  <si>
    <t>JOHN WIRTZ  SONS INC</t>
  </si>
  <si>
    <t>KRASINSKI TONY</t>
  </si>
  <si>
    <t>HOSPITAL</t>
  </si>
  <si>
    <t>29-13-3-25-4013-002</t>
  </si>
  <si>
    <t>RHODE, W A  C M</t>
  </si>
  <si>
    <t>MCNIER JESSICA M  CHAD T</t>
  </si>
  <si>
    <t>WILSON JAMES L  JANICE S</t>
  </si>
  <si>
    <t>29-13-3-17-4007-007</t>
  </si>
  <si>
    <t>LUBAHN, C W  D J</t>
  </si>
  <si>
    <t>OSKVAREK JAMES E  BARBARA K</t>
  </si>
  <si>
    <t>N RIVER</t>
  </si>
  <si>
    <t>29-13-3-29-1003-009</t>
  </si>
  <si>
    <t>ANDERSON ERIK  LYNN</t>
  </si>
  <si>
    <t>JOHN WIRTZ AND SONS</t>
  </si>
  <si>
    <t>11445 PIERCE</t>
  </si>
  <si>
    <t>29-13-3-18-3003-003</t>
  </si>
  <si>
    <t>HENDRICKS, H J  B E</t>
  </si>
  <si>
    <t>WENZELL BRADLEY E  MONICA A</t>
  </si>
  <si>
    <t>W FREELAND</t>
  </si>
  <si>
    <t>Parcel #</t>
  </si>
  <si>
    <t>Classification</t>
  </si>
  <si>
    <t>Date of Sale</t>
  </si>
  <si>
    <t>Acre Size</t>
  </si>
  <si>
    <t>Terms of Sale</t>
  </si>
  <si>
    <t>$PER/Acre</t>
  </si>
  <si>
    <t>,</t>
  </si>
  <si>
    <t>1.5 Acre</t>
  </si>
  <si>
    <t>Acre</t>
  </si>
  <si>
    <t>$Per/Acre</t>
  </si>
  <si>
    <t>Indicated 1.5 Acre rate</t>
  </si>
  <si>
    <t>Ave Sale</t>
  </si>
  <si>
    <t>2 Acre</t>
  </si>
  <si>
    <t>$Per Acre</t>
  </si>
  <si>
    <t>Use</t>
  </si>
  <si>
    <t>2.5 Acre</t>
  </si>
  <si>
    <t>Indicated 2.5 Acre Rate</t>
  </si>
  <si>
    <t>T erms of Sale</t>
  </si>
  <si>
    <t>Analysis Size</t>
  </si>
  <si>
    <t>Indicated 3 Acre Rate</t>
  </si>
  <si>
    <t>Average Indicated 3 Acre Rate</t>
  </si>
  <si>
    <t>3 Acre</t>
  </si>
  <si>
    <t xml:space="preserve"> Address</t>
  </si>
  <si>
    <t>Indicated 4 Acre Rate</t>
  </si>
  <si>
    <t>4 Acre</t>
  </si>
  <si>
    <t>Indicated 1 Acre Rate</t>
  </si>
  <si>
    <t>Ave Indicated 1.5 Acre Rate</t>
  </si>
  <si>
    <t>Indicated  Acre Rate</t>
  </si>
  <si>
    <t>Ave Indicated 2 Acre Rate</t>
  </si>
  <si>
    <t>Ave Indicated 1 Acre Rate</t>
  </si>
  <si>
    <t>Ave Indicated 4 Acre Rate</t>
  </si>
  <si>
    <t>Parecel #</t>
  </si>
  <si>
    <t>$ Per Acre</t>
  </si>
  <si>
    <t xml:space="preserve">Indicated 5 Acre Rate </t>
  </si>
  <si>
    <t>Ave Indicated 5 Acre Rate</t>
  </si>
  <si>
    <t>5 Acre</t>
  </si>
  <si>
    <t>Indicated 7 Acre Rate</t>
  </si>
  <si>
    <t>Ave Indicated 7 Acre Rate</t>
  </si>
  <si>
    <t>7 Acre</t>
  </si>
  <si>
    <t>10 Acre</t>
  </si>
  <si>
    <t>Indicated 10 Acre Rate</t>
  </si>
  <si>
    <t>Ave Indicated 10 Acre Rate</t>
  </si>
  <si>
    <t>15 Acre</t>
  </si>
  <si>
    <t>Indicated 15 Acre Rate</t>
  </si>
  <si>
    <t>Ave Indicated 15 Acre Rate</t>
  </si>
  <si>
    <t>20 Acre</t>
  </si>
  <si>
    <t>25 Acre</t>
  </si>
  <si>
    <t>30 Acre</t>
  </si>
  <si>
    <t xml:space="preserve">Acre </t>
  </si>
  <si>
    <t>Indicated 30 Acre Rate</t>
  </si>
  <si>
    <t>Ave Indicated 30 Acre Rate</t>
  </si>
  <si>
    <t>40 Acre</t>
  </si>
  <si>
    <t xml:space="preserve">Parcel # </t>
  </si>
  <si>
    <t>Indicated 40 Acre Rate</t>
  </si>
  <si>
    <t>Ave Indicated 40 Acre Rate</t>
  </si>
  <si>
    <t>50 Acre</t>
  </si>
  <si>
    <t>Unlit</t>
  </si>
  <si>
    <t>Indicated 50 Acre Rate</t>
  </si>
  <si>
    <t>Ave Indicated 50 Acre Rate</t>
  </si>
  <si>
    <t>100 Acre</t>
  </si>
  <si>
    <t>050-007-200-005-00</t>
  </si>
  <si>
    <t>BAY COUNTY</t>
  </si>
  <si>
    <t>Perry, Robert R Estate</t>
  </si>
  <si>
    <t>Tudethout, Travis &amp; Ashly</t>
  </si>
  <si>
    <t>N Flajole Rd</t>
  </si>
  <si>
    <t>030-035-100-050-00</t>
  </si>
  <si>
    <t>MIDLAND COUNTY</t>
  </si>
  <si>
    <t>Doyle, John Sr &amp; Nelson, Marian</t>
  </si>
  <si>
    <t>Hugo, Mark C</t>
  </si>
  <si>
    <t>3749 Gordonville Rd</t>
  </si>
  <si>
    <t>030-012-400-000-00</t>
  </si>
  <si>
    <t>Harris, John</t>
  </si>
  <si>
    <t>Wilk, Tyler &amp; Amanda</t>
  </si>
  <si>
    <t>3004 Isabela Rd</t>
  </si>
  <si>
    <t>080-018-400-104-00</t>
  </si>
  <si>
    <t>Fleminger, Wayne &amp; Melinda</t>
  </si>
  <si>
    <t>Al-Haddi, Kareem Etal</t>
  </si>
  <si>
    <t>W Beamish Rd</t>
  </si>
  <si>
    <t>080-007-100-000-00</t>
  </si>
  <si>
    <t>Marcus, Stanley Trust</t>
  </si>
  <si>
    <t>King, Mike</t>
  </si>
  <si>
    <t>W Quarterline Rd</t>
  </si>
  <si>
    <t>Slight wooded</t>
  </si>
  <si>
    <t>Indicated 100 Acre Rate</t>
  </si>
  <si>
    <t>Ave Indicated 100 Acre Rate</t>
  </si>
  <si>
    <t>1 Acre</t>
  </si>
  <si>
    <t>Size</t>
  </si>
  <si>
    <t>$ Per Acre Rate</t>
  </si>
  <si>
    <t>Analysis size</t>
  </si>
  <si>
    <t>Indicated 25 Acre Rate</t>
  </si>
  <si>
    <t>060-024-200-010-00</t>
  </si>
  <si>
    <t>BECHTEL, RUSSELL N</t>
  </si>
  <si>
    <t>SCHMIDT, NICHOLAS H</t>
  </si>
  <si>
    <t>BROWN RD</t>
  </si>
  <si>
    <t>110-012-200-020-00</t>
  </si>
  <si>
    <t>N 8 MILE RD</t>
  </si>
  <si>
    <t>KOSSICK,GLENN F TRUST</t>
  </si>
  <si>
    <t>HARTLEY, JEFFREY W &amp; KIMBERLY S</t>
  </si>
  <si>
    <t>Average Indicated 25Acre Rate</t>
  </si>
  <si>
    <t xml:space="preserve"> </t>
  </si>
  <si>
    <t>Ave Indicaed 2.5 Acre Rate</t>
  </si>
  <si>
    <t>Aggregate</t>
  </si>
  <si>
    <t>2024 Spaulding Twp Vacant Land Analysis 7 Acre</t>
  </si>
  <si>
    <t>2024 Spaulding Twp Vacant Land Analysis 1 Acre</t>
  </si>
  <si>
    <t>2024 Spaulding Twp Vacant Land Analysis</t>
  </si>
  <si>
    <t>2024 Spaulding Twp Vacant Land Analysis 2 Acre</t>
  </si>
  <si>
    <t>2024 Spaulding Twp Vacant Land Analysis 2.5 Acre</t>
  </si>
  <si>
    <t>2024 Spaulding Twp Vacant Land Analysis 3 Acre</t>
  </si>
  <si>
    <t>2024 Spaulding Twp Vacant Land Analysis 4 Acre</t>
  </si>
  <si>
    <t>2024 Spaulding Twp Vacant Land Analysis 5 Acre</t>
  </si>
  <si>
    <t>2024 Spaulding Twp Vacant Land Analysis 10 Acre</t>
  </si>
  <si>
    <t>2024 Spaulding Twp Vacant Land Analysis 15 Acre</t>
  </si>
  <si>
    <t>2024 Spaulding Twp Vacant Land Analysis 20 Acre</t>
  </si>
  <si>
    <t>Indicated 20 Acre Rate</t>
  </si>
  <si>
    <t>2024 Spaulding Twp Vacant Land Analysis 25 acre</t>
  </si>
  <si>
    <t>2024 Spaulding Twp Vacant Land Analysis 30 Acre</t>
  </si>
  <si>
    <t>2024 Spaulding Twp Vacant Land Analsys 40 Acre</t>
  </si>
  <si>
    <t>2024 Spaulding Twp Land Value Analysis 50 Acre</t>
  </si>
  <si>
    <t>2024 Spaulding Twp Land Value Analysis 100 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</si>
</sst>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15" fontId="0" fillId="0" borderId="0" xfId="0" applyNumberFormat="1"/>
    <xf numFmtId="44" fontId="0" fillId="0" borderId="0" xfId="42" applyFont="1"/>
    <xf numFmtId="164" fontId="0" fillId="0" borderId="0" xfId="42" applyNumberFormat="1" applyFont="1"/>
    <xf numFmtId="165" fontId="0" fillId="0" borderId="0" xfId="42" applyNumberFormat="1" applyFont="1"/>
    <xf numFmtId="2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165" fontId="0" fillId="0" borderId="0" xfId="42" applyNumberFormat="1" applyFont="1" applyAlignment="1">
      <alignment wrapText="1"/>
    </xf>
    <xf numFmtId="165" fontId="0" fillId="0" borderId="0" xfId="42" applyNumberFormat="1" applyFont="1" applyAlignment="1"/>
    <xf numFmtId="166" fontId="0" fillId="0" borderId="0" xfId="43" applyNumberFormat="1" applyFont="1"/>
    <xf numFmtId="166" fontId="0" fillId="0" borderId="0" xfId="0" applyNumberFormat="1"/>
    <xf numFmtId="14" fontId="0" fillId="0" borderId="0" xfId="0" applyNumberFormat="1"/>
    <xf numFmtId="43" fontId="0" fillId="0" borderId="0" xfId="43" applyFont="1"/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9"/>
  <sheetViews>
    <sheetView workbookViewId="0">
      <selection activeCell="D47" sqref="A47:XFD48"/>
    </sheetView>
  </sheetViews>
  <sheetFormatPr defaultColWidth="24.5703125" defaultRowHeight="15" x14ac:dyDescent="0.25"/>
  <cols>
    <col min="1" max="1" width="19" customWidth="1"/>
    <col min="2" max="2" width="6.42578125" customWidth="1"/>
    <col min="3" max="3" width="23.85546875" customWidth="1"/>
    <col min="4" max="4" width="26.28515625" customWidth="1"/>
    <col min="5" max="5" width="25.28515625" customWidth="1"/>
    <col min="6" max="6" width="12.28515625" customWidth="1"/>
    <col min="7" max="7" width="9.85546875" style="4" customWidth="1"/>
    <col min="8" max="8" width="19.85546875" customWidth="1"/>
    <col min="9" max="9" width="7.7109375" customWidth="1"/>
    <col min="10" max="10" width="11" customWidth="1"/>
    <col min="11" max="11" width="19" customWidth="1"/>
    <col min="12" max="12" width="21.7109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4" t="s">
        <v>6</v>
      </c>
      <c r="H1" t="s">
        <v>7</v>
      </c>
      <c r="I1" t="s">
        <v>8</v>
      </c>
      <c r="J1" t="s">
        <v>597</v>
      </c>
      <c r="K1" t="s">
        <v>9</v>
      </c>
      <c r="L1" t="s">
        <v>10</v>
      </c>
    </row>
    <row r="2" spans="1:12" x14ac:dyDescent="0.25">
      <c r="A2" t="s">
        <v>220</v>
      </c>
      <c r="B2">
        <v>402</v>
      </c>
      <c r="C2" t="s">
        <v>221</v>
      </c>
      <c r="D2" t="s">
        <v>222</v>
      </c>
      <c r="E2" t="s">
        <v>223</v>
      </c>
      <c r="F2" s="1">
        <v>44299</v>
      </c>
      <c r="G2" s="4">
        <v>0</v>
      </c>
      <c r="H2" t="s">
        <v>224</v>
      </c>
      <c r="I2">
        <v>0</v>
      </c>
      <c r="J2" s="4">
        <v>0</v>
      </c>
      <c r="K2" t="s">
        <v>16</v>
      </c>
      <c r="L2" t="s">
        <v>225</v>
      </c>
    </row>
    <row r="3" spans="1:12" x14ac:dyDescent="0.25">
      <c r="A3" t="s">
        <v>414</v>
      </c>
      <c r="B3">
        <v>402</v>
      </c>
      <c r="C3" t="s">
        <v>415</v>
      </c>
      <c r="D3" t="s">
        <v>416</v>
      </c>
      <c r="E3" t="s">
        <v>417</v>
      </c>
      <c r="F3" s="1">
        <v>44391</v>
      </c>
      <c r="G3" s="4">
        <v>0</v>
      </c>
      <c r="H3" t="s">
        <v>418</v>
      </c>
      <c r="I3">
        <v>0</v>
      </c>
      <c r="J3" s="4">
        <v>0</v>
      </c>
      <c r="K3" t="s">
        <v>16</v>
      </c>
      <c r="L3" t="s">
        <v>419</v>
      </c>
    </row>
    <row r="4" spans="1:12" x14ac:dyDescent="0.25">
      <c r="A4" t="s">
        <v>149</v>
      </c>
      <c r="B4">
        <v>402</v>
      </c>
      <c r="C4" t="s">
        <v>150</v>
      </c>
      <c r="D4" t="s">
        <v>151</v>
      </c>
      <c r="E4" t="s">
        <v>152</v>
      </c>
      <c r="F4" s="1">
        <v>44938</v>
      </c>
      <c r="G4" s="4">
        <v>5500</v>
      </c>
      <c r="H4" t="s">
        <v>153</v>
      </c>
      <c r="I4">
        <v>0.19600000000000001</v>
      </c>
      <c r="J4" s="4">
        <f t="shared" ref="J4:J24" si="0">+G4/I4</f>
        <v>28061.224489795917</v>
      </c>
      <c r="K4" t="s">
        <v>16</v>
      </c>
    </row>
    <row r="5" spans="1:12" x14ac:dyDescent="0.25">
      <c r="A5" t="s">
        <v>195</v>
      </c>
      <c r="B5">
        <v>402</v>
      </c>
      <c r="C5" t="s">
        <v>196</v>
      </c>
      <c r="D5" t="s">
        <v>197</v>
      </c>
      <c r="E5" t="s">
        <v>198</v>
      </c>
      <c r="F5" s="1">
        <v>44872</v>
      </c>
      <c r="G5" s="4">
        <v>8800</v>
      </c>
      <c r="H5" t="s">
        <v>199</v>
      </c>
      <c r="I5">
        <v>0.2</v>
      </c>
      <c r="J5" s="4">
        <f t="shared" si="0"/>
        <v>44000</v>
      </c>
      <c r="K5" t="s">
        <v>16</v>
      </c>
    </row>
    <row r="6" spans="1:12" x14ac:dyDescent="0.25">
      <c r="A6" t="s">
        <v>559</v>
      </c>
      <c r="B6">
        <v>402</v>
      </c>
      <c r="C6" t="s">
        <v>560</v>
      </c>
      <c r="D6" t="s">
        <v>561</v>
      </c>
      <c r="E6" t="s">
        <v>562</v>
      </c>
      <c r="F6" s="1">
        <v>44405</v>
      </c>
      <c r="G6" s="4">
        <v>5000</v>
      </c>
      <c r="H6" t="s">
        <v>563</v>
      </c>
      <c r="I6">
        <v>0.23</v>
      </c>
      <c r="J6" s="4">
        <f t="shared" si="0"/>
        <v>21739.130434782608</v>
      </c>
      <c r="K6" t="s">
        <v>16</v>
      </c>
    </row>
    <row r="7" spans="1:12" x14ac:dyDescent="0.25">
      <c r="A7" t="s">
        <v>292</v>
      </c>
      <c r="B7">
        <v>402</v>
      </c>
      <c r="C7" t="s">
        <v>293</v>
      </c>
      <c r="D7" t="s">
        <v>294</v>
      </c>
      <c r="E7" t="s">
        <v>295</v>
      </c>
      <c r="F7" s="1">
        <v>44321</v>
      </c>
      <c r="G7" s="4">
        <v>7500</v>
      </c>
      <c r="H7" t="s">
        <v>296</v>
      </c>
      <c r="I7">
        <v>0.312</v>
      </c>
      <c r="J7" s="4">
        <f t="shared" si="0"/>
        <v>24038.461538461539</v>
      </c>
      <c r="K7" t="s">
        <v>16</v>
      </c>
    </row>
    <row r="8" spans="1:12" x14ac:dyDescent="0.25">
      <c r="A8" t="s">
        <v>292</v>
      </c>
      <c r="B8">
        <v>402</v>
      </c>
      <c r="C8" t="s">
        <v>293</v>
      </c>
      <c r="D8" t="s">
        <v>297</v>
      </c>
      <c r="E8" t="s">
        <v>298</v>
      </c>
      <c r="F8" s="1">
        <v>44967</v>
      </c>
      <c r="G8" s="4">
        <v>7000</v>
      </c>
      <c r="H8" t="s">
        <v>296</v>
      </c>
      <c r="I8">
        <v>0.312</v>
      </c>
      <c r="J8" s="4">
        <f t="shared" si="0"/>
        <v>22435.897435897437</v>
      </c>
      <c r="K8" t="s">
        <v>16</v>
      </c>
    </row>
    <row r="9" spans="1:12" x14ac:dyDescent="0.25">
      <c r="A9" t="s">
        <v>299</v>
      </c>
      <c r="B9">
        <v>402</v>
      </c>
      <c r="C9" t="s">
        <v>293</v>
      </c>
      <c r="D9" t="s">
        <v>300</v>
      </c>
      <c r="E9" t="s">
        <v>301</v>
      </c>
      <c r="F9" s="1">
        <v>44425</v>
      </c>
      <c r="G9" s="4">
        <v>12500</v>
      </c>
      <c r="H9" t="s">
        <v>302</v>
      </c>
      <c r="I9">
        <v>0.32100000000000001</v>
      </c>
      <c r="J9" s="4">
        <f t="shared" si="0"/>
        <v>38940.809968847352</v>
      </c>
      <c r="K9" t="s">
        <v>16</v>
      </c>
    </row>
    <row r="10" spans="1:12" x14ac:dyDescent="0.25">
      <c r="A10" t="s">
        <v>379</v>
      </c>
      <c r="B10">
        <v>402</v>
      </c>
      <c r="C10" t="s">
        <v>380</v>
      </c>
      <c r="D10" t="s">
        <v>381</v>
      </c>
      <c r="E10" t="s">
        <v>382</v>
      </c>
      <c r="F10" s="1">
        <v>44343</v>
      </c>
      <c r="G10" s="4">
        <v>12000</v>
      </c>
      <c r="H10" t="s">
        <v>383</v>
      </c>
      <c r="I10">
        <v>0.45700000000000002</v>
      </c>
      <c r="J10" s="4">
        <f t="shared" si="0"/>
        <v>26258.2056892779</v>
      </c>
      <c r="K10" t="s">
        <v>16</v>
      </c>
    </row>
    <row r="11" spans="1:12" x14ac:dyDescent="0.25">
      <c r="A11" t="s">
        <v>11</v>
      </c>
      <c r="B11">
        <v>402</v>
      </c>
      <c r="C11" t="s">
        <v>12</v>
      </c>
      <c r="D11" t="s">
        <v>13</v>
      </c>
      <c r="E11" t="s">
        <v>14</v>
      </c>
      <c r="F11" s="1">
        <v>44412</v>
      </c>
      <c r="G11" s="4">
        <v>7500</v>
      </c>
      <c r="H11" t="s">
        <v>15</v>
      </c>
      <c r="I11">
        <v>0.46</v>
      </c>
      <c r="J11" s="4">
        <f t="shared" si="0"/>
        <v>16304.347826086956</v>
      </c>
      <c r="K11" t="s">
        <v>16</v>
      </c>
    </row>
    <row r="12" spans="1:12" x14ac:dyDescent="0.25">
      <c r="A12" t="s">
        <v>22</v>
      </c>
      <c r="B12">
        <v>402</v>
      </c>
      <c r="C12" t="s">
        <v>23</v>
      </c>
      <c r="D12" t="s">
        <v>24</v>
      </c>
      <c r="E12" t="s">
        <v>25</v>
      </c>
      <c r="F12" s="1">
        <v>44511</v>
      </c>
      <c r="G12" s="4">
        <v>18000</v>
      </c>
      <c r="H12" t="s">
        <v>26</v>
      </c>
      <c r="I12">
        <v>0.51500000000000001</v>
      </c>
      <c r="J12" s="4">
        <f t="shared" si="0"/>
        <v>34951.456310679612</v>
      </c>
      <c r="K12" t="s">
        <v>16</v>
      </c>
    </row>
    <row r="13" spans="1:12" x14ac:dyDescent="0.25">
      <c r="A13" t="s">
        <v>200</v>
      </c>
      <c r="B13">
        <v>402</v>
      </c>
      <c r="C13" t="s">
        <v>196</v>
      </c>
      <c r="D13" t="s">
        <v>201</v>
      </c>
      <c r="E13" t="s">
        <v>202</v>
      </c>
      <c r="F13" s="1">
        <v>44603</v>
      </c>
      <c r="G13" s="4">
        <v>6500</v>
      </c>
      <c r="H13" t="s">
        <v>203</v>
      </c>
      <c r="I13">
        <v>0.55100000000000005</v>
      </c>
      <c r="J13" s="4">
        <f t="shared" si="0"/>
        <v>11796.733212341196</v>
      </c>
      <c r="K13" t="s">
        <v>16</v>
      </c>
    </row>
    <row r="14" spans="1:12" x14ac:dyDescent="0.25">
      <c r="A14" t="s">
        <v>208</v>
      </c>
      <c r="B14">
        <v>402</v>
      </c>
      <c r="C14" t="s">
        <v>209</v>
      </c>
      <c r="D14" t="s">
        <v>210</v>
      </c>
      <c r="E14" t="s">
        <v>211</v>
      </c>
      <c r="F14" s="1">
        <v>44778</v>
      </c>
      <c r="G14" s="4">
        <v>12000</v>
      </c>
      <c r="H14" t="s">
        <v>212</v>
      </c>
      <c r="I14">
        <v>0.55100000000000005</v>
      </c>
      <c r="J14" s="4">
        <f t="shared" si="0"/>
        <v>21778.584392014516</v>
      </c>
      <c r="K14" t="s">
        <v>16</v>
      </c>
    </row>
    <row r="15" spans="1:12" x14ac:dyDescent="0.25">
      <c r="A15" t="s">
        <v>154</v>
      </c>
      <c r="B15">
        <v>402</v>
      </c>
      <c r="C15" t="s">
        <v>150</v>
      </c>
      <c r="D15" t="s">
        <v>155</v>
      </c>
      <c r="E15" t="s">
        <v>156</v>
      </c>
      <c r="F15" s="1">
        <v>44586</v>
      </c>
      <c r="G15" s="4">
        <v>6000</v>
      </c>
      <c r="H15" t="s">
        <v>157</v>
      </c>
      <c r="I15">
        <v>0.55800000000000005</v>
      </c>
      <c r="J15" s="4">
        <f t="shared" si="0"/>
        <v>10752.68817204301</v>
      </c>
      <c r="K15" t="s">
        <v>16</v>
      </c>
    </row>
    <row r="16" spans="1:12" x14ac:dyDescent="0.25">
      <c r="A16" t="s">
        <v>120</v>
      </c>
      <c r="B16">
        <v>402</v>
      </c>
      <c r="C16" t="s">
        <v>121</v>
      </c>
      <c r="D16" t="s">
        <v>122</v>
      </c>
      <c r="E16" t="s">
        <v>123</v>
      </c>
      <c r="F16" s="1">
        <v>44523</v>
      </c>
      <c r="G16" s="4">
        <v>10000</v>
      </c>
      <c r="H16" t="s">
        <v>124</v>
      </c>
      <c r="I16">
        <v>0.63200000000000001</v>
      </c>
      <c r="J16" s="4">
        <f t="shared" si="0"/>
        <v>15822.784810126583</v>
      </c>
      <c r="K16" t="s">
        <v>16</v>
      </c>
    </row>
    <row r="17" spans="1:12" x14ac:dyDescent="0.25">
      <c r="A17" t="s">
        <v>405</v>
      </c>
      <c r="B17">
        <v>402</v>
      </c>
      <c r="C17" t="s">
        <v>406</v>
      </c>
      <c r="D17" t="s">
        <v>407</v>
      </c>
      <c r="E17" t="s">
        <v>408</v>
      </c>
      <c r="F17" s="1">
        <v>44687</v>
      </c>
      <c r="G17" s="4">
        <v>22000</v>
      </c>
      <c r="H17" t="s">
        <v>409</v>
      </c>
      <c r="I17">
        <v>0.71599999999999997</v>
      </c>
      <c r="J17" s="4">
        <f t="shared" si="0"/>
        <v>30726.256983240226</v>
      </c>
      <c r="K17" t="s">
        <v>16</v>
      </c>
    </row>
    <row r="18" spans="1:12" x14ac:dyDescent="0.25">
      <c r="A18" t="s">
        <v>125</v>
      </c>
      <c r="B18">
        <v>402</v>
      </c>
      <c r="C18" t="s">
        <v>121</v>
      </c>
      <c r="D18" t="s">
        <v>126</v>
      </c>
      <c r="E18" t="s">
        <v>127</v>
      </c>
      <c r="F18" s="1">
        <v>44441</v>
      </c>
      <c r="G18" s="4">
        <v>7500</v>
      </c>
      <c r="H18" t="s">
        <v>128</v>
      </c>
      <c r="I18">
        <v>0.78500000000000003</v>
      </c>
      <c r="J18" s="4">
        <f t="shared" si="0"/>
        <v>9554.1401273885349</v>
      </c>
      <c r="K18" t="s">
        <v>16</v>
      </c>
    </row>
    <row r="19" spans="1:12" x14ac:dyDescent="0.25">
      <c r="A19" t="s">
        <v>384</v>
      </c>
      <c r="B19">
        <v>402</v>
      </c>
      <c r="C19" t="s">
        <v>380</v>
      </c>
      <c r="D19" t="s">
        <v>385</v>
      </c>
      <c r="E19" t="s">
        <v>386</v>
      </c>
      <c r="F19" s="1">
        <v>44305</v>
      </c>
      <c r="G19" s="4">
        <v>27000</v>
      </c>
      <c r="H19" t="s">
        <v>387</v>
      </c>
      <c r="I19">
        <v>0.79900000000000004</v>
      </c>
      <c r="J19" s="4">
        <f t="shared" si="0"/>
        <v>33792.240300375466</v>
      </c>
      <c r="K19" t="s">
        <v>16</v>
      </c>
    </row>
    <row r="20" spans="1:12" x14ac:dyDescent="0.25">
      <c r="A20" t="s">
        <v>465</v>
      </c>
      <c r="B20">
        <v>402</v>
      </c>
      <c r="C20" t="s">
        <v>466</v>
      </c>
      <c r="D20" t="s">
        <v>467</v>
      </c>
      <c r="E20" t="s">
        <v>468</v>
      </c>
      <c r="F20" s="1">
        <v>44573</v>
      </c>
      <c r="G20" s="4">
        <v>40000</v>
      </c>
      <c r="H20" t="s">
        <v>469</v>
      </c>
      <c r="I20">
        <v>0.8</v>
      </c>
      <c r="J20" s="4">
        <f t="shared" si="0"/>
        <v>50000</v>
      </c>
      <c r="K20" t="s">
        <v>16</v>
      </c>
    </row>
    <row r="21" spans="1:12" x14ac:dyDescent="0.25">
      <c r="A21" t="s">
        <v>17</v>
      </c>
      <c r="B21">
        <v>402</v>
      </c>
      <c r="C21" t="s">
        <v>18</v>
      </c>
      <c r="D21" t="s">
        <v>19</v>
      </c>
      <c r="E21" t="s">
        <v>20</v>
      </c>
      <c r="F21" s="1">
        <v>44917</v>
      </c>
      <c r="G21" s="4">
        <v>3750</v>
      </c>
      <c r="H21" t="s">
        <v>21</v>
      </c>
      <c r="I21">
        <v>0.84</v>
      </c>
      <c r="J21" s="4">
        <f t="shared" si="0"/>
        <v>4464.2857142857147</v>
      </c>
      <c r="K21" t="s">
        <v>16</v>
      </c>
    </row>
    <row r="22" spans="1:12" x14ac:dyDescent="0.25">
      <c r="A22" t="s">
        <v>303</v>
      </c>
      <c r="B22">
        <v>402</v>
      </c>
      <c r="C22" t="s">
        <v>293</v>
      </c>
      <c r="D22" t="s">
        <v>304</v>
      </c>
      <c r="E22" t="s">
        <v>305</v>
      </c>
      <c r="F22" s="1">
        <v>44753</v>
      </c>
      <c r="G22" s="4">
        <v>13500</v>
      </c>
      <c r="H22" t="s">
        <v>306</v>
      </c>
      <c r="I22">
        <v>0.89</v>
      </c>
      <c r="J22" s="4">
        <f t="shared" si="0"/>
        <v>15168.539325842696</v>
      </c>
      <c r="K22" t="s">
        <v>16</v>
      </c>
      <c r="L22" t="s">
        <v>307</v>
      </c>
    </row>
    <row r="23" spans="1:12" x14ac:dyDescent="0.25">
      <c r="A23" t="s">
        <v>308</v>
      </c>
      <c r="B23">
        <v>402</v>
      </c>
      <c r="C23" t="s">
        <v>293</v>
      </c>
      <c r="D23" t="s">
        <v>304</v>
      </c>
      <c r="E23" t="s">
        <v>305</v>
      </c>
      <c r="F23" s="1">
        <v>44753</v>
      </c>
      <c r="G23" s="4">
        <v>13500</v>
      </c>
      <c r="H23" t="s">
        <v>306</v>
      </c>
      <c r="I23">
        <v>0.89</v>
      </c>
      <c r="J23" s="4">
        <f t="shared" si="0"/>
        <v>15168.539325842696</v>
      </c>
      <c r="K23" t="s">
        <v>16</v>
      </c>
      <c r="L23" t="s">
        <v>307</v>
      </c>
    </row>
    <row r="24" spans="1:12" x14ac:dyDescent="0.25">
      <c r="A24" t="s">
        <v>129</v>
      </c>
      <c r="B24">
        <v>402</v>
      </c>
      <c r="C24" t="s">
        <v>121</v>
      </c>
      <c r="D24" t="s">
        <v>130</v>
      </c>
      <c r="E24" t="s">
        <v>131</v>
      </c>
      <c r="F24" s="1">
        <v>44302</v>
      </c>
      <c r="G24" s="4">
        <v>21900</v>
      </c>
      <c r="H24" t="s">
        <v>132</v>
      </c>
      <c r="I24">
        <v>0.89400000000000002</v>
      </c>
      <c r="J24" s="4">
        <f t="shared" si="0"/>
        <v>24496.644295302012</v>
      </c>
      <c r="K24" t="s">
        <v>16</v>
      </c>
    </row>
    <row r="25" spans="1:12" x14ac:dyDescent="0.25">
      <c r="A25" t="s">
        <v>388</v>
      </c>
      <c r="B25">
        <v>402</v>
      </c>
      <c r="C25" t="s">
        <v>380</v>
      </c>
      <c r="D25" t="s">
        <v>389</v>
      </c>
      <c r="E25" t="s">
        <v>390</v>
      </c>
      <c r="F25" s="1">
        <v>44473</v>
      </c>
      <c r="G25" s="4">
        <v>42000</v>
      </c>
      <c r="H25" t="s">
        <v>391</v>
      </c>
      <c r="I25">
        <v>0.92500000000000004</v>
      </c>
      <c r="J25" s="4">
        <f t="shared" ref="J25:J38" si="1">+G25/I25</f>
        <v>45405.405405405407</v>
      </c>
      <c r="K25" t="s">
        <v>16</v>
      </c>
    </row>
    <row r="26" spans="1:12" x14ac:dyDescent="0.25">
      <c r="A26" t="s">
        <v>420</v>
      </c>
      <c r="B26">
        <v>402</v>
      </c>
      <c r="C26" t="s">
        <v>415</v>
      </c>
      <c r="D26" t="s">
        <v>421</v>
      </c>
      <c r="E26" t="s">
        <v>422</v>
      </c>
      <c r="F26" s="1">
        <v>44651</v>
      </c>
      <c r="G26" s="4">
        <v>45000</v>
      </c>
      <c r="H26" t="s">
        <v>423</v>
      </c>
      <c r="I26">
        <v>0.94</v>
      </c>
      <c r="J26" s="4">
        <f t="shared" si="1"/>
        <v>47872.340425531918</v>
      </c>
      <c r="K26" t="s">
        <v>16</v>
      </c>
    </row>
    <row r="27" spans="1:12" x14ac:dyDescent="0.25">
      <c r="A27" t="s">
        <v>522</v>
      </c>
      <c r="B27">
        <v>402</v>
      </c>
      <c r="C27" t="s">
        <v>523</v>
      </c>
      <c r="D27" t="s">
        <v>524</v>
      </c>
      <c r="E27" t="s">
        <v>525</v>
      </c>
      <c r="F27" s="1">
        <v>44924</v>
      </c>
      <c r="G27" s="4">
        <v>25000</v>
      </c>
      <c r="H27" t="s">
        <v>526</v>
      </c>
      <c r="I27">
        <v>0.996</v>
      </c>
      <c r="J27" s="4">
        <f t="shared" si="1"/>
        <v>25100.401606425701</v>
      </c>
      <c r="K27" t="s">
        <v>16</v>
      </c>
    </row>
    <row r="28" spans="1:12" x14ac:dyDescent="0.25">
      <c r="A28" t="s">
        <v>309</v>
      </c>
      <c r="B28">
        <v>402</v>
      </c>
      <c r="C28" t="s">
        <v>293</v>
      </c>
      <c r="D28" t="s">
        <v>304</v>
      </c>
      <c r="E28" t="s">
        <v>310</v>
      </c>
      <c r="F28" s="1">
        <v>44816</v>
      </c>
      <c r="G28" s="4">
        <v>14000</v>
      </c>
      <c r="H28" t="s">
        <v>306</v>
      </c>
      <c r="I28">
        <v>1</v>
      </c>
      <c r="J28" s="4">
        <f t="shared" si="1"/>
        <v>14000</v>
      </c>
      <c r="K28" t="s">
        <v>16</v>
      </c>
    </row>
    <row r="29" spans="1:12" x14ac:dyDescent="0.25">
      <c r="A29" t="s">
        <v>351</v>
      </c>
      <c r="B29">
        <v>402</v>
      </c>
      <c r="C29" t="s">
        <v>352</v>
      </c>
      <c r="D29" t="s">
        <v>353</v>
      </c>
      <c r="E29" t="s">
        <v>354</v>
      </c>
      <c r="F29" s="1">
        <v>44655</v>
      </c>
      <c r="G29" s="4">
        <v>14900</v>
      </c>
      <c r="H29" t="s">
        <v>355</v>
      </c>
      <c r="I29">
        <v>1</v>
      </c>
      <c r="J29" s="4">
        <f t="shared" si="1"/>
        <v>14900</v>
      </c>
      <c r="K29" t="s">
        <v>16</v>
      </c>
      <c r="L29" t="s">
        <v>230</v>
      </c>
    </row>
    <row r="30" spans="1:12" x14ac:dyDescent="0.25">
      <c r="A30" t="s">
        <v>564</v>
      </c>
      <c r="B30">
        <v>402</v>
      </c>
      <c r="C30" t="s">
        <v>560</v>
      </c>
      <c r="D30" t="s">
        <v>565</v>
      </c>
      <c r="E30" t="s">
        <v>566</v>
      </c>
      <c r="F30" s="1">
        <v>44504</v>
      </c>
      <c r="G30" s="4">
        <v>20000</v>
      </c>
      <c r="H30" t="s">
        <v>567</v>
      </c>
      <c r="I30">
        <v>1.002</v>
      </c>
      <c r="J30" s="4">
        <f t="shared" si="1"/>
        <v>19960.079840319362</v>
      </c>
      <c r="K30" t="s">
        <v>16</v>
      </c>
    </row>
    <row r="31" spans="1:12" x14ac:dyDescent="0.25">
      <c r="A31" t="s">
        <v>79</v>
      </c>
      <c r="B31">
        <v>402</v>
      </c>
      <c r="C31" t="s">
        <v>80</v>
      </c>
      <c r="D31" t="s">
        <v>81</v>
      </c>
      <c r="E31" t="s">
        <v>82</v>
      </c>
      <c r="F31" s="1">
        <v>44805</v>
      </c>
      <c r="G31" s="4">
        <v>32900</v>
      </c>
      <c r="H31" t="s">
        <v>83</v>
      </c>
      <c r="I31">
        <v>1.04</v>
      </c>
      <c r="J31" s="4">
        <f t="shared" si="1"/>
        <v>31634.615384615383</v>
      </c>
      <c r="K31" t="s">
        <v>16</v>
      </c>
    </row>
    <row r="32" spans="1:12" x14ac:dyDescent="0.25">
      <c r="A32" t="s">
        <v>269</v>
      </c>
      <c r="B32">
        <v>402</v>
      </c>
      <c r="C32" t="s">
        <v>270</v>
      </c>
      <c r="D32" t="s">
        <v>271</v>
      </c>
      <c r="E32" t="s">
        <v>272</v>
      </c>
      <c r="F32" s="1">
        <v>44832</v>
      </c>
      <c r="G32" s="4">
        <v>19000</v>
      </c>
      <c r="H32" t="s">
        <v>273</v>
      </c>
      <c r="I32">
        <v>1.0900000000000001</v>
      </c>
      <c r="J32" s="4">
        <f t="shared" si="1"/>
        <v>17431.192660550456</v>
      </c>
      <c r="K32" t="s">
        <v>16</v>
      </c>
      <c r="L32" t="s">
        <v>31</v>
      </c>
    </row>
    <row r="33" spans="1:12" x14ac:dyDescent="0.25">
      <c r="A33" t="s">
        <v>27</v>
      </c>
      <c r="B33">
        <v>402</v>
      </c>
      <c r="C33" t="s">
        <v>23</v>
      </c>
      <c r="D33" t="s">
        <v>28</v>
      </c>
      <c r="E33" t="s">
        <v>29</v>
      </c>
      <c r="F33" s="1">
        <v>44837</v>
      </c>
      <c r="G33" s="4">
        <v>27500</v>
      </c>
      <c r="H33" t="s">
        <v>30</v>
      </c>
      <c r="I33">
        <v>1.1200000000000001</v>
      </c>
      <c r="J33" s="4">
        <f t="shared" si="1"/>
        <v>24553.571428571428</v>
      </c>
      <c r="K33" t="s">
        <v>16</v>
      </c>
      <c r="L33" t="s">
        <v>31</v>
      </c>
    </row>
    <row r="34" spans="1:12" x14ac:dyDescent="0.25">
      <c r="A34" t="s">
        <v>32</v>
      </c>
      <c r="B34">
        <v>402</v>
      </c>
      <c r="C34" t="s">
        <v>23</v>
      </c>
      <c r="D34" t="s">
        <v>28</v>
      </c>
      <c r="E34" t="s">
        <v>33</v>
      </c>
      <c r="F34" s="1">
        <v>44895</v>
      </c>
      <c r="G34" s="4">
        <v>25000</v>
      </c>
      <c r="H34" t="s">
        <v>30</v>
      </c>
      <c r="I34">
        <v>1.1200000000000001</v>
      </c>
      <c r="J34" s="4">
        <f t="shared" si="1"/>
        <v>22321.428571428569</v>
      </c>
      <c r="K34" t="s">
        <v>16</v>
      </c>
      <c r="L34" t="s">
        <v>31</v>
      </c>
    </row>
    <row r="35" spans="1:12" x14ac:dyDescent="0.25">
      <c r="A35" t="s">
        <v>568</v>
      </c>
      <c r="B35">
        <v>402</v>
      </c>
      <c r="C35" t="s">
        <v>560</v>
      </c>
      <c r="D35" t="s">
        <v>569</v>
      </c>
      <c r="E35" t="s">
        <v>570</v>
      </c>
      <c r="F35" s="1">
        <v>44848</v>
      </c>
      <c r="G35" s="4">
        <v>21000</v>
      </c>
      <c r="H35" t="s">
        <v>571</v>
      </c>
      <c r="I35">
        <v>1.1200000000000001</v>
      </c>
      <c r="J35" s="4">
        <f t="shared" si="1"/>
        <v>18750</v>
      </c>
      <c r="K35" t="s">
        <v>16</v>
      </c>
    </row>
    <row r="36" spans="1:12" x14ac:dyDescent="0.25">
      <c r="A36" t="s">
        <v>527</v>
      </c>
      <c r="B36">
        <v>402</v>
      </c>
      <c r="C36" t="s">
        <v>523</v>
      </c>
      <c r="D36" t="s">
        <v>528</v>
      </c>
      <c r="E36" t="s">
        <v>529</v>
      </c>
      <c r="F36" s="1">
        <v>44620</v>
      </c>
      <c r="G36" s="4">
        <v>27000</v>
      </c>
      <c r="H36" t="s">
        <v>530</v>
      </c>
      <c r="I36">
        <v>1.1299999999999999</v>
      </c>
      <c r="J36" s="4">
        <f t="shared" si="1"/>
        <v>23893.805309734515</v>
      </c>
      <c r="K36" t="s">
        <v>16</v>
      </c>
    </row>
    <row r="37" spans="1:12" x14ac:dyDescent="0.25">
      <c r="A37" t="s">
        <v>531</v>
      </c>
      <c r="B37">
        <v>402</v>
      </c>
      <c r="C37" t="s">
        <v>523</v>
      </c>
      <c r="D37" t="s">
        <v>532</v>
      </c>
      <c r="E37" t="s">
        <v>533</v>
      </c>
      <c r="F37" s="1">
        <v>44502</v>
      </c>
      <c r="G37" s="4">
        <v>9000</v>
      </c>
      <c r="H37" t="s">
        <v>534</v>
      </c>
      <c r="I37">
        <v>1.1299999999999999</v>
      </c>
      <c r="J37" s="4">
        <f t="shared" si="1"/>
        <v>7964.6017699115055</v>
      </c>
      <c r="K37" t="s">
        <v>16</v>
      </c>
    </row>
    <row r="38" spans="1:12" x14ac:dyDescent="0.25">
      <c r="A38" t="s">
        <v>84</v>
      </c>
      <c r="B38">
        <v>402</v>
      </c>
      <c r="C38" t="s">
        <v>80</v>
      </c>
      <c r="D38" t="s">
        <v>85</v>
      </c>
      <c r="E38" t="s">
        <v>86</v>
      </c>
      <c r="F38" s="1">
        <v>44600</v>
      </c>
      <c r="G38" s="4">
        <v>41000</v>
      </c>
      <c r="H38" t="s">
        <v>87</v>
      </c>
      <c r="I38">
        <v>1.27</v>
      </c>
      <c r="J38" s="4">
        <f t="shared" si="1"/>
        <v>32283.464566929135</v>
      </c>
      <c r="K38" t="s">
        <v>16</v>
      </c>
    </row>
    <row r="39" spans="1:12" x14ac:dyDescent="0.25">
      <c r="A39" t="s">
        <v>424</v>
      </c>
      <c r="B39">
        <v>402</v>
      </c>
      <c r="C39" t="s">
        <v>415</v>
      </c>
      <c r="D39" t="s">
        <v>425</v>
      </c>
      <c r="E39" t="s">
        <v>426</v>
      </c>
      <c r="F39" s="1">
        <v>44330</v>
      </c>
      <c r="G39" s="4">
        <v>24000</v>
      </c>
      <c r="H39" t="s">
        <v>427</v>
      </c>
      <c r="I39">
        <v>1.29</v>
      </c>
      <c r="J39" s="4">
        <f t="shared" ref="J39:J46" si="2">+G39/I39</f>
        <v>18604.651162790698</v>
      </c>
      <c r="K39" t="s">
        <v>16</v>
      </c>
    </row>
    <row r="40" spans="1:12" x14ac:dyDescent="0.25">
      <c r="A40" t="s">
        <v>204</v>
      </c>
      <c r="B40">
        <v>402</v>
      </c>
      <c r="C40" t="s">
        <v>196</v>
      </c>
      <c r="D40" t="s">
        <v>205</v>
      </c>
      <c r="E40" t="s">
        <v>206</v>
      </c>
      <c r="F40" s="1">
        <v>44866</v>
      </c>
      <c r="G40" s="4">
        <v>41000</v>
      </c>
      <c r="H40" t="s">
        <v>207</v>
      </c>
      <c r="I40">
        <v>1.33</v>
      </c>
      <c r="J40" s="4">
        <f t="shared" si="2"/>
        <v>30827.067669172931</v>
      </c>
      <c r="K40" t="s">
        <v>16</v>
      </c>
    </row>
    <row r="41" spans="1:12" x14ac:dyDescent="0.25">
      <c r="A41" t="s">
        <v>34</v>
      </c>
      <c r="B41">
        <v>402</v>
      </c>
      <c r="C41" t="s">
        <v>23</v>
      </c>
      <c r="D41" t="s">
        <v>35</v>
      </c>
      <c r="E41" t="s">
        <v>36</v>
      </c>
      <c r="F41" s="1">
        <v>44827</v>
      </c>
      <c r="G41" s="4">
        <v>25000</v>
      </c>
      <c r="H41" t="s">
        <v>37</v>
      </c>
      <c r="I41">
        <v>1.37</v>
      </c>
      <c r="J41" s="4">
        <f t="shared" si="2"/>
        <v>18248.175182481751</v>
      </c>
      <c r="K41" t="s">
        <v>16</v>
      </c>
      <c r="L41" t="s">
        <v>38</v>
      </c>
    </row>
    <row r="42" spans="1:12" x14ac:dyDescent="0.25">
      <c r="A42" t="s">
        <v>39</v>
      </c>
      <c r="B42">
        <v>402</v>
      </c>
      <c r="C42" t="s">
        <v>23</v>
      </c>
      <c r="D42" t="s">
        <v>40</v>
      </c>
      <c r="E42" t="s">
        <v>41</v>
      </c>
      <c r="F42" s="1">
        <v>44804</v>
      </c>
      <c r="G42" s="4">
        <v>20000</v>
      </c>
      <c r="H42" t="s">
        <v>42</v>
      </c>
      <c r="I42">
        <v>1.4610000000000001</v>
      </c>
      <c r="J42" s="4">
        <f t="shared" si="2"/>
        <v>13689.253935660507</v>
      </c>
      <c r="K42" t="s">
        <v>16</v>
      </c>
      <c r="L42" t="s">
        <v>43</v>
      </c>
    </row>
    <row r="43" spans="1:12" x14ac:dyDescent="0.25">
      <c r="A43" t="s">
        <v>133</v>
      </c>
      <c r="B43">
        <v>402</v>
      </c>
      <c r="C43" t="s">
        <v>121</v>
      </c>
      <c r="D43" t="s">
        <v>134</v>
      </c>
      <c r="E43" t="s">
        <v>135</v>
      </c>
      <c r="F43" s="1">
        <v>44957</v>
      </c>
      <c r="G43" s="4">
        <v>13500</v>
      </c>
      <c r="H43" t="s">
        <v>136</v>
      </c>
      <c r="I43">
        <v>1.5</v>
      </c>
      <c r="J43" s="4">
        <f t="shared" si="2"/>
        <v>9000</v>
      </c>
      <c r="K43" t="s">
        <v>16</v>
      </c>
    </row>
    <row r="44" spans="1:12" x14ac:dyDescent="0.25">
      <c r="A44" t="s">
        <v>88</v>
      </c>
      <c r="B44">
        <v>402</v>
      </c>
      <c r="C44" t="s">
        <v>89</v>
      </c>
      <c r="D44" t="s">
        <v>90</v>
      </c>
      <c r="E44" t="s">
        <v>91</v>
      </c>
      <c r="F44" s="1">
        <v>44854</v>
      </c>
      <c r="G44" s="4">
        <v>25000</v>
      </c>
      <c r="H44" t="s">
        <v>92</v>
      </c>
      <c r="I44">
        <v>1.57</v>
      </c>
      <c r="J44" s="4">
        <f t="shared" si="2"/>
        <v>15923.566878980891</v>
      </c>
      <c r="K44" t="s">
        <v>16</v>
      </c>
    </row>
    <row r="45" spans="1:12" x14ac:dyDescent="0.25">
      <c r="A45" t="s">
        <v>535</v>
      </c>
      <c r="B45">
        <v>402</v>
      </c>
      <c r="C45" t="s">
        <v>523</v>
      </c>
      <c r="D45" t="s">
        <v>536</v>
      </c>
      <c r="E45" t="s">
        <v>537</v>
      </c>
      <c r="F45" s="1">
        <v>44728</v>
      </c>
      <c r="G45" s="4">
        <v>35000</v>
      </c>
      <c r="H45" t="s">
        <v>538</v>
      </c>
      <c r="I45">
        <v>1.65</v>
      </c>
      <c r="J45" s="4">
        <f t="shared" si="2"/>
        <v>21212.121212121212</v>
      </c>
      <c r="K45" t="s">
        <v>16</v>
      </c>
    </row>
    <row r="46" spans="1:12" x14ac:dyDescent="0.25">
      <c r="A46" t="s">
        <v>428</v>
      </c>
      <c r="B46">
        <v>402</v>
      </c>
      <c r="C46" t="s">
        <v>415</v>
      </c>
      <c r="D46" t="s">
        <v>429</v>
      </c>
      <c r="E46" t="s">
        <v>430</v>
      </c>
      <c r="F46" s="1">
        <v>44862</v>
      </c>
      <c r="G46" s="4">
        <v>30000</v>
      </c>
      <c r="H46" t="s">
        <v>431</v>
      </c>
      <c r="I46">
        <v>1.67</v>
      </c>
      <c r="J46" s="4">
        <f t="shared" si="2"/>
        <v>17964.071856287424</v>
      </c>
      <c r="K46" t="s">
        <v>16</v>
      </c>
    </row>
    <row r="47" spans="1:12" x14ac:dyDescent="0.25">
      <c r="A47" t="s">
        <v>576</v>
      </c>
      <c r="B47">
        <v>402</v>
      </c>
      <c r="C47" t="s">
        <v>560</v>
      </c>
      <c r="D47" t="s">
        <v>578</v>
      </c>
      <c r="E47" t="s">
        <v>579</v>
      </c>
      <c r="F47" s="1">
        <v>45016</v>
      </c>
      <c r="G47" s="4">
        <v>47000</v>
      </c>
      <c r="H47" t="s">
        <v>575</v>
      </c>
      <c r="I47">
        <v>2.13</v>
      </c>
      <c r="J47" s="4">
        <f t="shared" ref="J47:J78" si="3">+G47/I47</f>
        <v>22065.727699530518</v>
      </c>
      <c r="K47" t="s">
        <v>16</v>
      </c>
    </row>
    <row r="48" spans="1:12" x14ac:dyDescent="0.25">
      <c r="A48" t="s">
        <v>478</v>
      </c>
      <c r="B48">
        <v>402</v>
      </c>
      <c r="C48" t="s">
        <v>466</v>
      </c>
      <c r="D48" t="s">
        <v>479</v>
      </c>
      <c r="E48" t="s">
        <v>480</v>
      </c>
      <c r="F48" s="1">
        <v>44677</v>
      </c>
      <c r="G48" s="4">
        <v>25000</v>
      </c>
      <c r="H48" t="s">
        <v>481</v>
      </c>
      <c r="I48">
        <v>2.31</v>
      </c>
      <c r="J48" s="4">
        <f t="shared" si="3"/>
        <v>10822.510822510822</v>
      </c>
      <c r="K48" t="s">
        <v>16</v>
      </c>
    </row>
    <row r="49" spans="1:12" x14ac:dyDescent="0.25">
      <c r="A49" t="s">
        <v>274</v>
      </c>
      <c r="B49">
        <v>402</v>
      </c>
      <c r="C49" t="s">
        <v>270</v>
      </c>
      <c r="D49" t="s">
        <v>275</v>
      </c>
      <c r="E49" t="s">
        <v>276</v>
      </c>
      <c r="F49" s="1">
        <v>44288</v>
      </c>
      <c r="G49" s="4">
        <v>21000</v>
      </c>
      <c r="H49" t="s">
        <v>277</v>
      </c>
      <c r="I49">
        <v>2.35</v>
      </c>
      <c r="J49" s="4">
        <f t="shared" si="3"/>
        <v>8936.1702127659573</v>
      </c>
      <c r="K49" t="s">
        <v>16</v>
      </c>
    </row>
    <row r="50" spans="1:12" x14ac:dyDescent="0.25">
      <c r="A50" t="s">
        <v>274</v>
      </c>
      <c r="B50">
        <v>402</v>
      </c>
      <c r="C50" t="s">
        <v>270</v>
      </c>
      <c r="D50" t="s">
        <v>276</v>
      </c>
      <c r="E50" t="s">
        <v>278</v>
      </c>
      <c r="F50" s="1">
        <v>44614</v>
      </c>
      <c r="G50" s="4">
        <v>21000</v>
      </c>
      <c r="H50" t="s">
        <v>277</v>
      </c>
      <c r="I50">
        <v>2.35</v>
      </c>
      <c r="J50" s="4">
        <f t="shared" si="3"/>
        <v>8936.1702127659573</v>
      </c>
      <c r="K50" t="s">
        <v>16</v>
      </c>
    </row>
    <row r="51" spans="1:12" x14ac:dyDescent="0.25">
      <c r="A51" t="s">
        <v>580</v>
      </c>
      <c r="B51">
        <v>402</v>
      </c>
      <c r="C51" t="s">
        <v>560</v>
      </c>
      <c r="D51" t="s">
        <v>581</v>
      </c>
      <c r="E51" t="s">
        <v>582</v>
      </c>
      <c r="F51" s="1">
        <v>44965</v>
      </c>
      <c r="G51" s="4">
        <v>30000</v>
      </c>
      <c r="H51" t="s">
        <v>583</v>
      </c>
      <c r="I51">
        <v>2.36</v>
      </c>
      <c r="J51" s="4">
        <f t="shared" si="3"/>
        <v>12711.864406779661</v>
      </c>
      <c r="K51" t="s">
        <v>16</v>
      </c>
    </row>
    <row r="52" spans="1:12" x14ac:dyDescent="0.25">
      <c r="A52" t="s">
        <v>279</v>
      </c>
      <c r="B52">
        <v>402</v>
      </c>
      <c r="C52" t="s">
        <v>270</v>
      </c>
      <c r="D52" t="s">
        <v>280</v>
      </c>
      <c r="E52" t="s">
        <v>281</v>
      </c>
      <c r="F52" s="1">
        <v>45013</v>
      </c>
      <c r="G52" s="4">
        <v>23000</v>
      </c>
      <c r="H52" t="s">
        <v>282</v>
      </c>
      <c r="I52">
        <v>2.41</v>
      </c>
      <c r="J52" s="4">
        <f t="shared" si="3"/>
        <v>9543.5684647302896</v>
      </c>
      <c r="K52" t="s">
        <v>16</v>
      </c>
      <c r="L52" t="s">
        <v>31</v>
      </c>
    </row>
    <row r="53" spans="1:12" x14ac:dyDescent="0.25">
      <c r="A53" t="s">
        <v>103</v>
      </c>
      <c r="B53">
        <v>402</v>
      </c>
      <c r="C53" t="s">
        <v>104</v>
      </c>
      <c r="D53" t="s">
        <v>105</v>
      </c>
      <c r="E53" t="s">
        <v>106</v>
      </c>
      <c r="F53" s="1">
        <v>45008</v>
      </c>
      <c r="G53" s="4">
        <v>23900</v>
      </c>
      <c r="H53" t="s">
        <v>107</v>
      </c>
      <c r="I53">
        <v>2.44</v>
      </c>
      <c r="J53" s="4">
        <f t="shared" si="3"/>
        <v>9795.0819672131147</v>
      </c>
      <c r="K53" t="s">
        <v>16</v>
      </c>
    </row>
    <row r="54" spans="1:12" x14ac:dyDescent="0.25">
      <c r="A54" t="s">
        <v>171</v>
      </c>
      <c r="B54">
        <v>402</v>
      </c>
      <c r="C54" t="s">
        <v>158</v>
      </c>
      <c r="D54" t="s">
        <v>172</v>
      </c>
      <c r="E54" t="s">
        <v>173</v>
      </c>
      <c r="F54" s="1">
        <v>44504</v>
      </c>
      <c r="G54" s="4">
        <v>18013</v>
      </c>
      <c r="H54" t="s">
        <v>174</v>
      </c>
      <c r="I54">
        <v>2.4500000000000002</v>
      </c>
      <c r="J54" s="4">
        <f t="shared" si="3"/>
        <v>7352.2448979591827</v>
      </c>
      <c r="K54" t="s">
        <v>16</v>
      </c>
    </row>
    <row r="55" spans="1:12" x14ac:dyDescent="0.25">
      <c r="A55" t="s">
        <v>482</v>
      </c>
      <c r="B55">
        <v>402</v>
      </c>
      <c r="C55" t="s">
        <v>466</v>
      </c>
      <c r="D55" t="s">
        <v>483</v>
      </c>
      <c r="E55" t="s">
        <v>484</v>
      </c>
      <c r="F55" s="1">
        <v>44987</v>
      </c>
      <c r="G55" s="4">
        <v>35000</v>
      </c>
      <c r="H55" t="s">
        <v>485</v>
      </c>
      <c r="I55">
        <v>2.5</v>
      </c>
      <c r="J55" s="4">
        <f t="shared" si="3"/>
        <v>14000</v>
      </c>
      <c r="K55" t="s">
        <v>16</v>
      </c>
    </row>
    <row r="56" spans="1:12" x14ac:dyDescent="0.25">
      <c r="A56" t="s">
        <v>283</v>
      </c>
      <c r="B56">
        <v>402</v>
      </c>
      <c r="C56" t="s">
        <v>270</v>
      </c>
      <c r="D56" t="s">
        <v>284</v>
      </c>
      <c r="E56" t="s">
        <v>285</v>
      </c>
      <c r="F56" s="1">
        <v>44400</v>
      </c>
      <c r="G56" s="4">
        <v>20000</v>
      </c>
      <c r="H56" t="s">
        <v>286</v>
      </c>
      <c r="I56">
        <v>2.52</v>
      </c>
      <c r="J56" s="4">
        <f t="shared" si="3"/>
        <v>7936.5079365079364</v>
      </c>
      <c r="K56" t="s">
        <v>16</v>
      </c>
      <c r="L56" t="s">
        <v>31</v>
      </c>
    </row>
    <row r="57" spans="1:12" x14ac:dyDescent="0.25">
      <c r="A57" t="s">
        <v>175</v>
      </c>
      <c r="B57">
        <v>402</v>
      </c>
      <c r="C57" t="s">
        <v>158</v>
      </c>
      <c r="D57" t="s">
        <v>176</v>
      </c>
      <c r="E57" t="s">
        <v>177</v>
      </c>
      <c r="F57" s="1">
        <v>44498</v>
      </c>
      <c r="G57" s="4">
        <v>24000</v>
      </c>
      <c r="H57" t="s">
        <v>178</v>
      </c>
      <c r="I57">
        <v>2.57</v>
      </c>
      <c r="J57" s="4">
        <f t="shared" si="3"/>
        <v>9338.5214007782106</v>
      </c>
      <c r="K57" t="s">
        <v>16</v>
      </c>
    </row>
    <row r="58" spans="1:12" x14ac:dyDescent="0.25">
      <c r="A58" t="s">
        <v>432</v>
      </c>
      <c r="B58">
        <v>402</v>
      </c>
      <c r="C58" t="s">
        <v>415</v>
      </c>
      <c r="D58" t="s">
        <v>433</v>
      </c>
      <c r="E58" t="s">
        <v>434</v>
      </c>
      <c r="F58" s="1">
        <v>44306</v>
      </c>
      <c r="G58" s="4">
        <v>15000</v>
      </c>
      <c r="H58" t="s">
        <v>435</v>
      </c>
      <c r="I58">
        <v>2.57</v>
      </c>
      <c r="J58" s="4">
        <f t="shared" si="3"/>
        <v>5836.5758754863818</v>
      </c>
      <c r="K58" t="s">
        <v>16</v>
      </c>
    </row>
    <row r="59" spans="1:12" ht="17.25" customHeight="1" x14ac:dyDescent="0.25">
      <c r="A59" t="s">
        <v>44</v>
      </c>
      <c r="B59">
        <v>402</v>
      </c>
      <c r="C59" t="s">
        <v>23</v>
      </c>
      <c r="D59" t="s">
        <v>45</v>
      </c>
      <c r="E59" t="s">
        <v>46</v>
      </c>
      <c r="F59" s="1">
        <v>44888</v>
      </c>
      <c r="G59" s="4">
        <v>65000</v>
      </c>
      <c r="H59" t="s">
        <v>47</v>
      </c>
      <c r="I59">
        <v>2.84</v>
      </c>
      <c r="J59" s="4">
        <f t="shared" si="3"/>
        <v>22887.323943661973</v>
      </c>
      <c r="K59" t="s">
        <v>16</v>
      </c>
    </row>
    <row r="60" spans="1:12" x14ac:dyDescent="0.25">
      <c r="A60" t="s">
        <v>179</v>
      </c>
      <c r="B60">
        <v>402</v>
      </c>
      <c r="C60" t="s">
        <v>158</v>
      </c>
      <c r="D60" t="s">
        <v>180</v>
      </c>
      <c r="E60" t="s">
        <v>181</v>
      </c>
      <c r="F60" s="1">
        <v>44700</v>
      </c>
      <c r="G60" s="4">
        <v>34000</v>
      </c>
      <c r="H60" t="s">
        <v>182</v>
      </c>
      <c r="I60">
        <v>2.97</v>
      </c>
      <c r="J60" s="4">
        <f t="shared" si="3"/>
        <v>11447.811447811448</v>
      </c>
      <c r="K60" t="s">
        <v>16</v>
      </c>
    </row>
    <row r="61" spans="1:12" x14ac:dyDescent="0.25">
      <c r="A61" t="s">
        <v>213</v>
      </c>
      <c r="B61">
        <v>402</v>
      </c>
      <c r="C61" t="s">
        <v>209</v>
      </c>
      <c r="D61" t="s">
        <v>214</v>
      </c>
      <c r="E61" t="s">
        <v>215</v>
      </c>
      <c r="F61" s="1">
        <v>44943</v>
      </c>
      <c r="G61" s="4">
        <v>13000</v>
      </c>
      <c r="H61" t="s">
        <v>157</v>
      </c>
      <c r="I61">
        <v>2.97</v>
      </c>
      <c r="J61" s="4">
        <f t="shared" si="3"/>
        <v>4377.1043771043769</v>
      </c>
      <c r="K61" t="s">
        <v>16</v>
      </c>
    </row>
    <row r="62" spans="1:12" x14ac:dyDescent="0.25">
      <c r="A62" t="s">
        <v>547</v>
      </c>
      <c r="B62">
        <v>402</v>
      </c>
      <c r="C62" t="s">
        <v>523</v>
      </c>
      <c r="D62" t="s">
        <v>548</v>
      </c>
      <c r="E62" t="s">
        <v>549</v>
      </c>
      <c r="F62" s="1">
        <v>44998</v>
      </c>
      <c r="G62" s="4">
        <v>50000</v>
      </c>
      <c r="H62" t="s">
        <v>550</v>
      </c>
      <c r="I62">
        <v>2.98</v>
      </c>
      <c r="J62" s="4">
        <f t="shared" si="3"/>
        <v>16778.523489932886</v>
      </c>
      <c r="K62" t="s">
        <v>16</v>
      </c>
    </row>
    <row r="63" spans="1:12" x14ac:dyDescent="0.25">
      <c r="A63" t="s">
        <v>392</v>
      </c>
      <c r="B63">
        <v>402</v>
      </c>
      <c r="C63" t="s">
        <v>393</v>
      </c>
      <c r="D63" t="s">
        <v>394</v>
      </c>
      <c r="E63" t="s">
        <v>395</v>
      </c>
      <c r="F63" s="1">
        <v>44487</v>
      </c>
      <c r="G63" s="4">
        <v>10000</v>
      </c>
      <c r="H63" t="s">
        <v>327</v>
      </c>
      <c r="I63">
        <v>3</v>
      </c>
      <c r="J63" s="4">
        <f t="shared" si="3"/>
        <v>3333.3333333333335</v>
      </c>
      <c r="K63" t="s">
        <v>16</v>
      </c>
    </row>
    <row r="64" spans="1:12" x14ac:dyDescent="0.25">
      <c r="A64" t="s">
        <v>551</v>
      </c>
      <c r="B64">
        <v>402</v>
      </c>
      <c r="C64" t="s">
        <v>523</v>
      </c>
      <c r="D64" t="s">
        <v>552</v>
      </c>
      <c r="E64" t="s">
        <v>553</v>
      </c>
      <c r="F64" s="1">
        <v>44468</v>
      </c>
      <c r="G64" s="4">
        <v>25000</v>
      </c>
      <c r="H64" t="s">
        <v>598</v>
      </c>
      <c r="I64">
        <v>3</v>
      </c>
      <c r="J64" s="4">
        <f t="shared" si="3"/>
        <v>8333.3333333333339</v>
      </c>
      <c r="K64" t="s">
        <v>16</v>
      </c>
    </row>
    <row r="65" spans="1:12" x14ac:dyDescent="0.25">
      <c r="A65" t="s">
        <v>486</v>
      </c>
      <c r="B65">
        <v>402</v>
      </c>
      <c r="C65" t="s">
        <v>466</v>
      </c>
      <c r="D65" t="s">
        <v>487</v>
      </c>
      <c r="E65" t="s">
        <v>488</v>
      </c>
      <c r="F65" s="1">
        <v>44627</v>
      </c>
      <c r="G65" s="4">
        <v>37000</v>
      </c>
      <c r="H65" t="s">
        <v>489</v>
      </c>
      <c r="I65">
        <v>3.06</v>
      </c>
      <c r="J65" s="4">
        <f t="shared" si="3"/>
        <v>12091.503267973856</v>
      </c>
      <c r="K65" t="s">
        <v>16</v>
      </c>
    </row>
    <row r="66" spans="1:12" x14ac:dyDescent="0.25">
      <c r="A66" t="s">
        <v>315</v>
      </c>
      <c r="B66">
        <v>402</v>
      </c>
      <c r="C66" t="s">
        <v>293</v>
      </c>
      <c r="D66" t="s">
        <v>316</v>
      </c>
      <c r="E66" t="s">
        <v>317</v>
      </c>
      <c r="F66" s="1">
        <v>44572</v>
      </c>
      <c r="G66" s="4">
        <v>57000</v>
      </c>
      <c r="H66" t="s">
        <v>318</v>
      </c>
      <c r="I66">
        <v>3.08</v>
      </c>
      <c r="J66" s="4">
        <f t="shared" si="3"/>
        <v>18506.493506493505</v>
      </c>
      <c r="K66" t="s">
        <v>16</v>
      </c>
    </row>
    <row r="67" spans="1:12" x14ac:dyDescent="0.25">
      <c r="A67" t="s">
        <v>436</v>
      </c>
      <c r="B67">
        <v>402</v>
      </c>
      <c r="C67" t="s">
        <v>415</v>
      </c>
      <c r="D67" t="s">
        <v>437</v>
      </c>
      <c r="E67" t="s">
        <v>438</v>
      </c>
      <c r="F67" s="1">
        <v>44827</v>
      </c>
      <c r="G67" s="4">
        <v>19000</v>
      </c>
      <c r="H67" t="s">
        <v>439</v>
      </c>
      <c r="I67">
        <v>3.13</v>
      </c>
      <c r="J67" s="4">
        <f t="shared" si="3"/>
        <v>6070.2875399361028</v>
      </c>
      <c r="K67" t="s">
        <v>16</v>
      </c>
    </row>
    <row r="68" spans="1:12" x14ac:dyDescent="0.25">
      <c r="A68" t="s">
        <v>183</v>
      </c>
      <c r="B68">
        <v>402</v>
      </c>
      <c r="C68" t="s">
        <v>158</v>
      </c>
      <c r="D68" t="s">
        <v>184</v>
      </c>
      <c r="E68" t="s">
        <v>185</v>
      </c>
      <c r="F68" s="1">
        <v>44413</v>
      </c>
      <c r="G68" s="4">
        <v>25000</v>
      </c>
      <c r="H68" t="s">
        <v>186</v>
      </c>
      <c r="I68">
        <v>3.14</v>
      </c>
      <c r="J68" s="4">
        <f t="shared" si="3"/>
        <v>7961.7834394904457</v>
      </c>
      <c r="K68" t="s">
        <v>16</v>
      </c>
    </row>
    <row r="69" spans="1:12" x14ac:dyDescent="0.25">
      <c r="A69" t="s">
        <v>490</v>
      </c>
      <c r="B69">
        <v>402</v>
      </c>
      <c r="C69" t="s">
        <v>466</v>
      </c>
      <c r="D69" t="s">
        <v>467</v>
      </c>
      <c r="E69" t="s">
        <v>468</v>
      </c>
      <c r="F69" s="1">
        <v>44573</v>
      </c>
      <c r="G69" s="4">
        <v>40000</v>
      </c>
      <c r="H69" t="s">
        <v>491</v>
      </c>
      <c r="I69">
        <v>3.2</v>
      </c>
      <c r="J69" s="4">
        <f t="shared" si="3"/>
        <v>12500</v>
      </c>
      <c r="K69" t="s">
        <v>16</v>
      </c>
    </row>
    <row r="70" spans="1:12" x14ac:dyDescent="0.25">
      <c r="A70" t="s">
        <v>492</v>
      </c>
      <c r="B70">
        <v>402</v>
      </c>
      <c r="C70" t="s">
        <v>466</v>
      </c>
      <c r="D70" t="s">
        <v>493</v>
      </c>
      <c r="E70" t="s">
        <v>494</v>
      </c>
      <c r="F70" s="1">
        <v>44546</v>
      </c>
      <c r="G70" s="4">
        <v>45000</v>
      </c>
      <c r="H70" t="s">
        <v>485</v>
      </c>
      <c r="I70">
        <v>3.48</v>
      </c>
      <c r="J70" s="4">
        <f t="shared" si="3"/>
        <v>12931.034482758621</v>
      </c>
      <c r="K70" t="s">
        <v>16</v>
      </c>
    </row>
    <row r="71" spans="1:12" x14ac:dyDescent="0.25">
      <c r="A71" t="s">
        <v>231</v>
      </c>
      <c r="B71">
        <v>402</v>
      </c>
      <c r="C71" t="s">
        <v>221</v>
      </c>
      <c r="D71" t="s">
        <v>232</v>
      </c>
      <c r="E71" t="s">
        <v>233</v>
      </c>
      <c r="F71" s="1">
        <v>44571</v>
      </c>
      <c r="G71" s="4">
        <v>23000</v>
      </c>
      <c r="H71" t="s">
        <v>234</v>
      </c>
      <c r="I71">
        <v>3.51</v>
      </c>
      <c r="J71" s="4">
        <f t="shared" si="3"/>
        <v>6552.7065527065533</v>
      </c>
      <c r="K71" t="s">
        <v>16</v>
      </c>
    </row>
    <row r="72" spans="1:12" x14ac:dyDescent="0.25">
      <c r="A72" t="s">
        <v>440</v>
      </c>
      <c r="B72">
        <v>402</v>
      </c>
      <c r="C72" t="s">
        <v>415</v>
      </c>
      <c r="D72" t="s">
        <v>441</v>
      </c>
      <c r="E72" t="s">
        <v>442</v>
      </c>
      <c r="F72" s="1">
        <v>44750</v>
      </c>
      <c r="G72" s="4">
        <v>28000</v>
      </c>
      <c r="H72" t="s">
        <v>443</v>
      </c>
      <c r="I72">
        <v>3.54</v>
      </c>
      <c r="J72" s="4">
        <f t="shared" si="3"/>
        <v>7909.6045197740114</v>
      </c>
      <c r="K72" t="s">
        <v>16</v>
      </c>
    </row>
    <row r="73" spans="1:12" x14ac:dyDescent="0.25">
      <c r="A73" t="s">
        <v>187</v>
      </c>
      <c r="B73">
        <v>402</v>
      </c>
      <c r="C73" t="s">
        <v>158</v>
      </c>
      <c r="D73" t="s">
        <v>188</v>
      </c>
      <c r="E73" t="s">
        <v>189</v>
      </c>
      <c r="F73" s="1">
        <v>44620</v>
      </c>
      <c r="G73" s="4">
        <v>35000</v>
      </c>
      <c r="H73" t="s">
        <v>190</v>
      </c>
      <c r="I73">
        <v>3.89</v>
      </c>
      <c r="J73" s="4">
        <f t="shared" si="3"/>
        <v>8997.4293059125957</v>
      </c>
      <c r="K73" t="s">
        <v>16</v>
      </c>
    </row>
    <row r="74" spans="1:12" x14ac:dyDescent="0.25">
      <c r="A74" t="s">
        <v>444</v>
      </c>
      <c r="B74">
        <v>402</v>
      </c>
      <c r="C74" t="s">
        <v>415</v>
      </c>
      <c r="D74" t="s">
        <v>445</v>
      </c>
      <c r="E74" t="s">
        <v>446</v>
      </c>
      <c r="F74" s="1">
        <v>44351</v>
      </c>
      <c r="G74" s="4">
        <v>30000</v>
      </c>
      <c r="H74" t="s">
        <v>435</v>
      </c>
      <c r="I74">
        <v>3.98</v>
      </c>
      <c r="J74" s="4">
        <f t="shared" si="3"/>
        <v>7537.6884422110552</v>
      </c>
      <c r="K74" t="s">
        <v>16</v>
      </c>
    </row>
    <row r="75" spans="1:12" x14ac:dyDescent="0.25">
      <c r="A75" t="s">
        <v>48</v>
      </c>
      <c r="B75">
        <v>402</v>
      </c>
      <c r="C75" t="s">
        <v>23</v>
      </c>
      <c r="D75" t="s">
        <v>49</v>
      </c>
      <c r="E75" t="s">
        <v>50</v>
      </c>
      <c r="F75" s="1">
        <v>44503</v>
      </c>
      <c r="G75" s="4">
        <v>15000</v>
      </c>
      <c r="H75" t="s">
        <v>51</v>
      </c>
      <c r="I75">
        <v>4.17</v>
      </c>
      <c r="J75" s="4">
        <f t="shared" si="3"/>
        <v>3597.1223021582737</v>
      </c>
      <c r="K75" t="s">
        <v>16</v>
      </c>
      <c r="L75" t="s">
        <v>52</v>
      </c>
    </row>
    <row r="76" spans="1:12" x14ac:dyDescent="0.25">
      <c r="A76" t="s">
        <v>53</v>
      </c>
      <c r="B76">
        <v>402</v>
      </c>
      <c r="C76" t="s">
        <v>23</v>
      </c>
      <c r="D76" t="s">
        <v>54</v>
      </c>
      <c r="E76" t="s">
        <v>55</v>
      </c>
      <c r="F76" s="1">
        <v>44778</v>
      </c>
      <c r="G76" s="4">
        <v>47000</v>
      </c>
      <c r="H76" t="s">
        <v>56</v>
      </c>
      <c r="I76">
        <v>4.24</v>
      </c>
      <c r="J76" s="4">
        <f t="shared" si="3"/>
        <v>11084.905660377359</v>
      </c>
      <c r="K76" t="s">
        <v>16</v>
      </c>
    </row>
    <row r="77" spans="1:12" x14ac:dyDescent="0.25">
      <c r="A77" t="s">
        <v>447</v>
      </c>
      <c r="B77">
        <v>402</v>
      </c>
      <c r="C77" t="s">
        <v>415</v>
      </c>
      <c r="D77" t="s">
        <v>448</v>
      </c>
      <c r="E77" t="s">
        <v>449</v>
      </c>
      <c r="F77" s="1">
        <v>44630</v>
      </c>
      <c r="G77" s="4">
        <v>26000</v>
      </c>
      <c r="H77" t="s">
        <v>450</v>
      </c>
      <c r="I77">
        <v>4.26</v>
      </c>
      <c r="J77" s="4">
        <f t="shared" si="3"/>
        <v>6103.2863849765263</v>
      </c>
      <c r="K77" t="s">
        <v>16</v>
      </c>
    </row>
    <row r="78" spans="1:12" x14ac:dyDescent="0.25">
      <c r="A78" t="s">
        <v>235</v>
      </c>
      <c r="B78">
        <v>402</v>
      </c>
      <c r="C78" t="s">
        <v>221</v>
      </c>
      <c r="D78" t="s">
        <v>236</v>
      </c>
      <c r="E78" t="s">
        <v>237</v>
      </c>
      <c r="F78" s="1">
        <v>44823</v>
      </c>
      <c r="G78" s="4">
        <v>20000</v>
      </c>
      <c r="H78" t="s">
        <v>238</v>
      </c>
      <c r="I78">
        <v>4.28</v>
      </c>
      <c r="J78" s="4">
        <f t="shared" si="3"/>
        <v>4672.8971962616815</v>
      </c>
      <c r="K78" t="s">
        <v>16</v>
      </c>
      <c r="L78" t="s">
        <v>239</v>
      </c>
    </row>
    <row r="79" spans="1:12" x14ac:dyDescent="0.25">
      <c r="A79" t="s">
        <v>495</v>
      </c>
      <c r="B79">
        <v>402</v>
      </c>
      <c r="C79" t="s">
        <v>466</v>
      </c>
      <c r="D79" t="s">
        <v>496</v>
      </c>
      <c r="E79" t="s">
        <v>497</v>
      </c>
      <c r="F79" s="1">
        <v>45014</v>
      </c>
      <c r="G79" s="4">
        <v>38500</v>
      </c>
      <c r="H79" t="s">
        <v>498</v>
      </c>
      <c r="I79">
        <v>4.5</v>
      </c>
      <c r="J79" s="4">
        <f t="shared" ref="J79:J99" si="4">+G79/I79</f>
        <v>8555.5555555555547</v>
      </c>
      <c r="K79" t="s">
        <v>16</v>
      </c>
    </row>
    <row r="80" spans="1:12" x14ac:dyDescent="0.25">
      <c r="A80" t="s">
        <v>191</v>
      </c>
      <c r="B80">
        <v>402</v>
      </c>
      <c r="C80" t="s">
        <v>158</v>
      </c>
      <c r="D80" t="s">
        <v>192</v>
      </c>
      <c r="E80" t="s">
        <v>193</v>
      </c>
      <c r="F80" s="1">
        <v>44795</v>
      </c>
      <c r="G80" s="4">
        <v>33000</v>
      </c>
      <c r="H80" t="s">
        <v>194</v>
      </c>
      <c r="I80">
        <v>4.51</v>
      </c>
      <c r="J80" s="4">
        <f t="shared" si="4"/>
        <v>7317.0731707317073</v>
      </c>
      <c r="K80" t="s">
        <v>16</v>
      </c>
    </row>
    <row r="81" spans="1:12" x14ac:dyDescent="0.25">
      <c r="A81" t="s">
        <v>240</v>
      </c>
      <c r="B81">
        <v>402</v>
      </c>
      <c r="C81" t="s">
        <v>221</v>
      </c>
      <c r="D81" t="s">
        <v>241</v>
      </c>
      <c r="E81" t="s">
        <v>242</v>
      </c>
      <c r="F81" s="1">
        <v>44601</v>
      </c>
      <c r="G81" s="4">
        <v>28000</v>
      </c>
      <c r="H81" t="s">
        <v>238</v>
      </c>
      <c r="I81">
        <v>4.68</v>
      </c>
      <c r="J81" s="4">
        <f t="shared" si="4"/>
        <v>5982.9059829059834</v>
      </c>
      <c r="K81" t="s">
        <v>16</v>
      </c>
      <c r="L81" t="s">
        <v>243</v>
      </c>
    </row>
    <row r="82" spans="1:12" x14ac:dyDescent="0.25">
      <c r="A82" t="s">
        <v>323</v>
      </c>
      <c r="B82">
        <v>402</v>
      </c>
      <c r="C82" t="s">
        <v>324</v>
      </c>
      <c r="D82" t="s">
        <v>325</v>
      </c>
      <c r="E82" t="s">
        <v>326</v>
      </c>
      <c r="F82" s="1">
        <v>44323</v>
      </c>
      <c r="G82" s="4">
        <v>30000</v>
      </c>
      <c r="H82" t="s">
        <v>327</v>
      </c>
      <c r="I82">
        <v>5</v>
      </c>
      <c r="J82" s="4">
        <f t="shared" si="4"/>
        <v>6000</v>
      </c>
      <c r="K82" t="s">
        <v>16</v>
      </c>
    </row>
    <row r="83" spans="1:12" x14ac:dyDescent="0.25">
      <c r="A83" t="s">
        <v>499</v>
      </c>
      <c r="B83">
        <v>402</v>
      </c>
      <c r="C83" t="s">
        <v>466</v>
      </c>
      <c r="D83" t="s">
        <v>500</v>
      </c>
      <c r="E83" t="s">
        <v>501</v>
      </c>
      <c r="F83" s="1">
        <v>44328</v>
      </c>
      <c r="G83" s="4">
        <v>58500</v>
      </c>
      <c r="H83" t="s">
        <v>502</v>
      </c>
      <c r="I83">
        <v>5.03</v>
      </c>
      <c r="J83" s="4">
        <f t="shared" si="4"/>
        <v>11630.218687872763</v>
      </c>
      <c r="K83" t="s">
        <v>16</v>
      </c>
    </row>
    <row r="84" spans="1:12" x14ac:dyDescent="0.25">
      <c r="A84" t="s">
        <v>555</v>
      </c>
      <c r="B84">
        <v>402</v>
      </c>
      <c r="C84" t="s">
        <v>523</v>
      </c>
      <c r="D84" t="s">
        <v>556</v>
      </c>
      <c r="E84" t="s">
        <v>557</v>
      </c>
      <c r="F84" s="1">
        <v>44441</v>
      </c>
      <c r="G84" s="4">
        <v>79900</v>
      </c>
      <c r="H84" t="s">
        <v>558</v>
      </c>
      <c r="I84">
        <v>5.05</v>
      </c>
      <c r="J84" s="4">
        <f t="shared" si="4"/>
        <v>15821.782178217822</v>
      </c>
      <c r="K84" t="s">
        <v>16</v>
      </c>
    </row>
    <row r="85" spans="1:12" x14ac:dyDescent="0.25">
      <c r="A85" t="s">
        <v>319</v>
      </c>
      <c r="B85">
        <v>402</v>
      </c>
      <c r="C85" t="s">
        <v>320</v>
      </c>
      <c r="D85" t="s">
        <v>236</v>
      </c>
      <c r="E85" t="s">
        <v>321</v>
      </c>
      <c r="F85" s="1">
        <v>44734</v>
      </c>
      <c r="G85" s="4">
        <v>30000</v>
      </c>
      <c r="H85" t="s">
        <v>322</v>
      </c>
      <c r="I85">
        <v>5.4039999999999999</v>
      </c>
      <c r="J85" s="4">
        <f t="shared" si="4"/>
        <v>5551.4433752775722</v>
      </c>
      <c r="K85" t="s">
        <v>16</v>
      </c>
      <c r="L85" t="s">
        <v>43</v>
      </c>
    </row>
    <row r="86" spans="1:12" x14ac:dyDescent="0.25">
      <c r="A86" t="s">
        <v>57</v>
      </c>
      <c r="B86">
        <v>402</v>
      </c>
      <c r="C86" t="s">
        <v>23</v>
      </c>
      <c r="D86" t="s">
        <v>58</v>
      </c>
      <c r="E86" t="s">
        <v>59</v>
      </c>
      <c r="F86" s="1">
        <v>44307</v>
      </c>
      <c r="G86" s="4">
        <v>40000</v>
      </c>
      <c r="H86" t="s">
        <v>60</v>
      </c>
      <c r="I86">
        <v>5.5</v>
      </c>
      <c r="J86" s="4">
        <f t="shared" si="4"/>
        <v>7272.727272727273</v>
      </c>
      <c r="K86" t="s">
        <v>16</v>
      </c>
      <c r="L86" t="s">
        <v>61</v>
      </c>
    </row>
    <row r="87" spans="1:12" x14ac:dyDescent="0.25">
      <c r="A87" t="s">
        <v>451</v>
      </c>
      <c r="B87">
        <v>402</v>
      </c>
      <c r="C87" t="s">
        <v>415</v>
      </c>
      <c r="D87" t="s">
        <v>452</v>
      </c>
      <c r="E87" t="s">
        <v>453</v>
      </c>
      <c r="F87" s="1">
        <v>44756</v>
      </c>
      <c r="G87" s="4">
        <v>45000</v>
      </c>
      <c r="H87" t="s">
        <v>454</v>
      </c>
      <c r="I87">
        <v>5.95</v>
      </c>
      <c r="J87" s="4">
        <f t="shared" si="4"/>
        <v>7563.0252100840335</v>
      </c>
      <c r="K87" t="s">
        <v>16</v>
      </c>
    </row>
    <row r="88" spans="1:12" x14ac:dyDescent="0.25">
      <c r="A88" t="s">
        <v>584</v>
      </c>
      <c r="B88">
        <v>402</v>
      </c>
      <c r="C88" t="s">
        <v>560</v>
      </c>
      <c r="D88" t="s">
        <v>585</v>
      </c>
      <c r="E88" t="s">
        <v>586</v>
      </c>
      <c r="F88" s="1">
        <v>44396</v>
      </c>
      <c r="G88" s="4">
        <v>60000</v>
      </c>
      <c r="H88" t="s">
        <v>587</v>
      </c>
      <c r="I88">
        <v>5.97</v>
      </c>
      <c r="J88" s="4">
        <f t="shared" si="4"/>
        <v>10050.251256281408</v>
      </c>
      <c r="K88" t="s">
        <v>16</v>
      </c>
    </row>
    <row r="89" spans="1:12" x14ac:dyDescent="0.25">
      <c r="A89" t="s">
        <v>360</v>
      </c>
      <c r="B89">
        <v>402</v>
      </c>
      <c r="C89" t="s">
        <v>352</v>
      </c>
      <c r="D89" t="s">
        <v>361</v>
      </c>
      <c r="E89" t="s">
        <v>362</v>
      </c>
      <c r="F89" s="1">
        <v>44804</v>
      </c>
      <c r="G89" s="4">
        <v>65240</v>
      </c>
      <c r="H89" t="s">
        <v>363</v>
      </c>
      <c r="I89">
        <v>6.14</v>
      </c>
      <c r="J89" s="4">
        <f t="shared" si="4"/>
        <v>10625.407166123779</v>
      </c>
      <c r="K89" t="s">
        <v>16</v>
      </c>
      <c r="L89" t="s">
        <v>102</v>
      </c>
    </row>
    <row r="90" spans="1:12" x14ac:dyDescent="0.25">
      <c r="A90" t="s">
        <v>360</v>
      </c>
      <c r="B90">
        <v>402</v>
      </c>
      <c r="C90" t="s">
        <v>352</v>
      </c>
      <c r="D90" t="s">
        <v>364</v>
      </c>
      <c r="E90" t="s">
        <v>361</v>
      </c>
      <c r="F90" s="1">
        <v>44644</v>
      </c>
      <c r="G90" s="4">
        <v>48000</v>
      </c>
      <c r="H90" t="s">
        <v>363</v>
      </c>
      <c r="I90">
        <v>6.14</v>
      </c>
      <c r="J90" s="4">
        <f t="shared" si="4"/>
        <v>7817.5895765472314</v>
      </c>
      <c r="K90" t="s">
        <v>16</v>
      </c>
      <c r="L90" t="s">
        <v>102</v>
      </c>
    </row>
    <row r="91" spans="1:12" x14ac:dyDescent="0.25">
      <c r="A91" t="s">
        <v>137</v>
      </c>
      <c r="B91">
        <v>402</v>
      </c>
      <c r="C91" t="s">
        <v>121</v>
      </c>
      <c r="D91" t="s">
        <v>138</v>
      </c>
      <c r="E91" t="s">
        <v>139</v>
      </c>
      <c r="F91" s="1">
        <v>44474</v>
      </c>
      <c r="G91" s="4">
        <v>35000</v>
      </c>
      <c r="H91" t="s">
        <v>140</v>
      </c>
      <c r="I91">
        <v>6.19</v>
      </c>
      <c r="J91" s="4">
        <f t="shared" si="4"/>
        <v>5654.2810985460419</v>
      </c>
      <c r="K91" t="s">
        <v>16</v>
      </c>
    </row>
    <row r="92" spans="1:12" x14ac:dyDescent="0.25">
      <c r="A92" t="s">
        <v>244</v>
      </c>
      <c r="B92">
        <v>402</v>
      </c>
      <c r="C92" t="s">
        <v>221</v>
      </c>
      <c r="D92" t="s">
        <v>245</v>
      </c>
      <c r="E92" t="s">
        <v>246</v>
      </c>
      <c r="F92" s="1">
        <v>44578</v>
      </c>
      <c r="G92" s="4">
        <v>39000</v>
      </c>
      <c r="H92" t="s">
        <v>247</v>
      </c>
      <c r="I92">
        <v>6.9</v>
      </c>
      <c r="J92" s="4">
        <f t="shared" si="4"/>
        <v>5652.173913043478</v>
      </c>
      <c r="K92" t="s">
        <v>16</v>
      </c>
      <c r="L92" t="s">
        <v>248</v>
      </c>
    </row>
    <row r="93" spans="1:12" x14ac:dyDescent="0.25">
      <c r="A93" t="s">
        <v>503</v>
      </c>
      <c r="B93">
        <v>402</v>
      </c>
      <c r="C93" t="s">
        <v>466</v>
      </c>
      <c r="D93" t="s">
        <v>493</v>
      </c>
      <c r="E93" t="s">
        <v>504</v>
      </c>
      <c r="F93" s="1">
        <v>44498</v>
      </c>
      <c r="G93" s="4">
        <v>90000</v>
      </c>
      <c r="H93" t="s">
        <v>505</v>
      </c>
      <c r="I93">
        <v>6.96</v>
      </c>
      <c r="J93" s="4">
        <f t="shared" si="4"/>
        <v>12931.034482758621</v>
      </c>
      <c r="K93" t="s">
        <v>16</v>
      </c>
    </row>
    <row r="94" spans="1:12" x14ac:dyDescent="0.25">
      <c r="A94" t="s">
        <v>396</v>
      </c>
      <c r="B94">
        <v>402</v>
      </c>
      <c r="C94" t="s">
        <v>397</v>
      </c>
      <c r="D94" t="s">
        <v>398</v>
      </c>
      <c r="E94" t="s">
        <v>399</v>
      </c>
      <c r="F94" s="1">
        <v>44666</v>
      </c>
      <c r="G94" s="4">
        <v>32000</v>
      </c>
      <c r="H94" t="s">
        <v>400</v>
      </c>
      <c r="I94">
        <v>7.74</v>
      </c>
      <c r="J94" s="4">
        <f t="shared" si="4"/>
        <v>4134.3669250645989</v>
      </c>
      <c r="K94" t="s">
        <v>16</v>
      </c>
    </row>
    <row r="95" spans="1:12" x14ac:dyDescent="0.25">
      <c r="A95" t="s">
        <v>216</v>
      </c>
      <c r="B95">
        <v>402</v>
      </c>
      <c r="C95" t="s">
        <v>209</v>
      </c>
      <c r="D95" t="s">
        <v>217</v>
      </c>
      <c r="E95" t="s">
        <v>218</v>
      </c>
      <c r="F95" s="1">
        <v>44904</v>
      </c>
      <c r="G95" s="4">
        <v>30000</v>
      </c>
      <c r="H95" t="s">
        <v>219</v>
      </c>
      <c r="I95">
        <v>8.06</v>
      </c>
      <c r="J95" s="4">
        <f t="shared" si="4"/>
        <v>3722.0843672456572</v>
      </c>
      <c r="K95" t="s">
        <v>16</v>
      </c>
    </row>
    <row r="96" spans="1:12" x14ac:dyDescent="0.25">
      <c r="A96" t="s">
        <v>328</v>
      </c>
      <c r="B96">
        <v>402</v>
      </c>
      <c r="C96" t="s">
        <v>324</v>
      </c>
      <c r="D96" t="s">
        <v>329</v>
      </c>
      <c r="E96" t="s">
        <v>330</v>
      </c>
      <c r="F96" s="1">
        <v>44922</v>
      </c>
      <c r="G96" s="4">
        <v>15000</v>
      </c>
      <c r="H96" t="s">
        <v>331</v>
      </c>
      <c r="I96">
        <v>8.16</v>
      </c>
      <c r="J96" s="4">
        <f t="shared" si="4"/>
        <v>1838.2352941176471</v>
      </c>
      <c r="K96" t="s">
        <v>16</v>
      </c>
    </row>
    <row r="97" spans="1:12" x14ac:dyDescent="0.25">
      <c r="A97" t="s">
        <v>401</v>
      </c>
      <c r="B97">
        <v>402</v>
      </c>
      <c r="C97" t="s">
        <v>397</v>
      </c>
      <c r="D97" t="s">
        <v>402</v>
      </c>
      <c r="E97" t="s">
        <v>403</v>
      </c>
      <c r="F97" s="1">
        <v>44391</v>
      </c>
      <c r="G97" s="4">
        <v>51000</v>
      </c>
      <c r="H97" t="s">
        <v>404</v>
      </c>
      <c r="I97">
        <v>8.68</v>
      </c>
      <c r="J97" s="4">
        <f t="shared" si="4"/>
        <v>5875.5760368663596</v>
      </c>
      <c r="K97" t="s">
        <v>16</v>
      </c>
    </row>
    <row r="98" spans="1:12" x14ac:dyDescent="0.25">
      <c r="A98" t="s">
        <v>365</v>
      </c>
      <c r="B98">
        <v>402</v>
      </c>
      <c r="C98" t="s">
        <v>352</v>
      </c>
      <c r="D98" t="s">
        <v>366</v>
      </c>
      <c r="E98" t="s">
        <v>367</v>
      </c>
      <c r="F98" s="1">
        <v>44475</v>
      </c>
      <c r="G98" s="4">
        <v>115000</v>
      </c>
      <c r="H98" t="s">
        <v>368</v>
      </c>
      <c r="I98">
        <v>9.35</v>
      </c>
      <c r="J98" s="4">
        <f t="shared" si="4"/>
        <v>12299.465240641712</v>
      </c>
      <c r="K98" t="s">
        <v>16</v>
      </c>
    </row>
    <row r="99" spans="1:12" x14ac:dyDescent="0.25">
      <c r="A99" t="s">
        <v>455</v>
      </c>
      <c r="B99">
        <v>402</v>
      </c>
      <c r="C99" t="s">
        <v>415</v>
      </c>
      <c r="D99" t="s">
        <v>456</v>
      </c>
      <c r="E99" t="s">
        <v>457</v>
      </c>
      <c r="F99" s="1">
        <v>44777</v>
      </c>
      <c r="G99" s="4">
        <v>40000</v>
      </c>
      <c r="H99" t="s">
        <v>454</v>
      </c>
      <c r="I99">
        <v>9.42</v>
      </c>
      <c r="J99" s="4">
        <f t="shared" si="4"/>
        <v>4246.2845010615711</v>
      </c>
      <c r="K99" t="s">
        <v>16</v>
      </c>
    </row>
    <row r="100" spans="1:12" x14ac:dyDescent="0.25">
      <c r="A100" t="s">
        <v>108</v>
      </c>
      <c r="B100">
        <v>402</v>
      </c>
      <c r="C100" t="s">
        <v>104</v>
      </c>
      <c r="D100" t="s">
        <v>109</v>
      </c>
      <c r="E100" t="s">
        <v>110</v>
      </c>
      <c r="F100" s="1">
        <v>44614</v>
      </c>
      <c r="G100" s="4">
        <v>72500</v>
      </c>
      <c r="H100" t="s">
        <v>111</v>
      </c>
      <c r="I100">
        <v>9.7620000000000005</v>
      </c>
      <c r="J100" s="4">
        <f t="shared" ref="J100:J129" si="5">+G100/I100</f>
        <v>7426.7568121286622</v>
      </c>
      <c r="K100" t="s">
        <v>16</v>
      </c>
      <c r="L100" t="s">
        <v>112</v>
      </c>
    </row>
    <row r="101" spans="1:12" x14ac:dyDescent="0.25">
      <c r="A101" t="s">
        <v>62</v>
      </c>
      <c r="B101">
        <v>402</v>
      </c>
      <c r="C101" t="s">
        <v>23</v>
      </c>
      <c r="D101" t="s">
        <v>63</v>
      </c>
      <c r="E101" t="s">
        <v>64</v>
      </c>
      <c r="F101" s="1">
        <v>44512</v>
      </c>
      <c r="G101" s="4">
        <v>115000</v>
      </c>
      <c r="H101" t="s">
        <v>65</v>
      </c>
      <c r="I101">
        <v>10</v>
      </c>
      <c r="J101" s="4">
        <f t="shared" si="5"/>
        <v>11500</v>
      </c>
      <c r="K101" t="s">
        <v>16</v>
      </c>
    </row>
    <row r="102" spans="1:12" x14ac:dyDescent="0.25">
      <c r="A102" t="s">
        <v>113</v>
      </c>
      <c r="B102">
        <v>402</v>
      </c>
      <c r="C102" t="s">
        <v>104</v>
      </c>
      <c r="D102" t="s">
        <v>114</v>
      </c>
      <c r="E102" t="s">
        <v>115</v>
      </c>
      <c r="F102" s="1">
        <v>44585</v>
      </c>
      <c r="G102" s="4">
        <v>50000</v>
      </c>
      <c r="H102" t="s">
        <v>92</v>
      </c>
      <c r="I102">
        <v>10</v>
      </c>
      <c r="J102" s="4">
        <f t="shared" si="5"/>
        <v>5000</v>
      </c>
      <c r="K102" t="s">
        <v>16</v>
      </c>
      <c r="L102" t="s">
        <v>31</v>
      </c>
    </row>
    <row r="103" spans="1:12" x14ac:dyDescent="0.25">
      <c r="A103" t="s">
        <v>340</v>
      </c>
      <c r="B103">
        <v>402</v>
      </c>
      <c r="C103" t="s">
        <v>337</v>
      </c>
      <c r="D103" t="s">
        <v>341</v>
      </c>
      <c r="E103" t="s">
        <v>342</v>
      </c>
      <c r="F103" s="1">
        <v>44293</v>
      </c>
      <c r="G103" s="4">
        <v>25000</v>
      </c>
      <c r="H103" t="s">
        <v>343</v>
      </c>
      <c r="I103">
        <v>10</v>
      </c>
      <c r="J103" s="4">
        <f t="shared" si="5"/>
        <v>2500</v>
      </c>
      <c r="K103" t="s">
        <v>16</v>
      </c>
      <c r="L103" t="s">
        <v>31</v>
      </c>
    </row>
    <row r="104" spans="1:12" x14ac:dyDescent="0.25">
      <c r="A104" t="s">
        <v>249</v>
      </c>
      <c r="B104">
        <v>402</v>
      </c>
      <c r="C104" t="s">
        <v>221</v>
      </c>
      <c r="D104" t="s">
        <v>250</v>
      </c>
      <c r="E104" t="s">
        <v>251</v>
      </c>
      <c r="F104" s="1">
        <v>44378</v>
      </c>
      <c r="G104" s="4">
        <v>60000</v>
      </c>
      <c r="H104" t="s">
        <v>252</v>
      </c>
      <c r="I104">
        <v>10.01</v>
      </c>
      <c r="J104" s="4">
        <f t="shared" si="5"/>
        <v>5994.0059940059946</v>
      </c>
      <c r="K104" t="s">
        <v>16</v>
      </c>
      <c r="L104" t="s">
        <v>230</v>
      </c>
    </row>
    <row r="105" spans="1:12" x14ac:dyDescent="0.25">
      <c r="A105" t="s">
        <v>369</v>
      </c>
      <c r="B105">
        <v>402</v>
      </c>
      <c r="C105" t="s">
        <v>352</v>
      </c>
      <c r="D105" t="s">
        <v>364</v>
      </c>
      <c r="E105" t="s">
        <v>370</v>
      </c>
      <c r="F105" s="1">
        <v>44665</v>
      </c>
      <c r="G105" s="4">
        <v>85000</v>
      </c>
      <c r="H105" t="s">
        <v>363</v>
      </c>
      <c r="I105">
        <v>10.01</v>
      </c>
      <c r="J105" s="4">
        <f t="shared" si="5"/>
        <v>8491.5084915084917</v>
      </c>
      <c r="K105" t="s">
        <v>16</v>
      </c>
      <c r="L105" t="s">
        <v>102</v>
      </c>
    </row>
    <row r="106" spans="1:12" x14ac:dyDescent="0.25">
      <c r="A106" t="s">
        <v>344</v>
      </c>
      <c r="B106">
        <v>402</v>
      </c>
      <c r="C106" t="s">
        <v>337</v>
      </c>
      <c r="D106" t="s">
        <v>345</v>
      </c>
      <c r="E106" t="s">
        <v>346</v>
      </c>
      <c r="F106" s="1">
        <v>44677</v>
      </c>
      <c r="G106" s="4">
        <v>42000</v>
      </c>
      <c r="H106" t="s">
        <v>111</v>
      </c>
      <c r="I106">
        <v>10.23</v>
      </c>
      <c r="J106" s="4">
        <f t="shared" si="5"/>
        <v>4105.5718475073309</v>
      </c>
      <c r="K106" t="s">
        <v>16</v>
      </c>
    </row>
    <row r="107" spans="1:12" x14ac:dyDescent="0.25">
      <c r="A107" t="s">
        <v>588</v>
      </c>
      <c r="B107">
        <v>402</v>
      </c>
      <c r="C107" t="s">
        <v>560</v>
      </c>
      <c r="D107" t="s">
        <v>589</v>
      </c>
      <c r="E107" t="s">
        <v>590</v>
      </c>
      <c r="F107" s="1">
        <v>44784</v>
      </c>
      <c r="G107" s="4">
        <v>102000</v>
      </c>
      <c r="H107" t="s">
        <v>591</v>
      </c>
      <c r="I107">
        <v>10.27</v>
      </c>
      <c r="J107" s="4">
        <f t="shared" si="5"/>
        <v>9931.8403115871479</v>
      </c>
      <c r="K107" t="s">
        <v>16</v>
      </c>
    </row>
    <row r="108" spans="1:12" x14ac:dyDescent="0.25">
      <c r="A108" t="s">
        <v>332</v>
      </c>
      <c r="B108">
        <v>402</v>
      </c>
      <c r="C108" t="s">
        <v>324</v>
      </c>
      <c r="D108" t="s">
        <v>333</v>
      </c>
      <c r="E108" t="s">
        <v>334</v>
      </c>
      <c r="F108" s="1">
        <v>44848</v>
      </c>
      <c r="G108" s="4">
        <v>72500</v>
      </c>
      <c r="H108" t="s">
        <v>335</v>
      </c>
      <c r="I108">
        <v>10.36</v>
      </c>
      <c r="J108" s="4">
        <f t="shared" si="5"/>
        <v>6998.0694980694989</v>
      </c>
      <c r="K108" t="s">
        <v>16</v>
      </c>
    </row>
    <row r="109" spans="1:12" x14ac:dyDescent="0.25">
      <c r="A109" t="s">
        <v>141</v>
      </c>
      <c r="B109">
        <v>402</v>
      </c>
      <c r="C109" t="s">
        <v>121</v>
      </c>
      <c r="D109" t="s">
        <v>142</v>
      </c>
      <c r="E109" t="s">
        <v>143</v>
      </c>
      <c r="F109" s="1">
        <v>44673</v>
      </c>
      <c r="G109" s="4">
        <v>55000</v>
      </c>
      <c r="H109" t="s">
        <v>144</v>
      </c>
      <c r="I109">
        <v>13.09</v>
      </c>
      <c r="J109" s="4">
        <f t="shared" si="5"/>
        <v>4201.680672268908</v>
      </c>
      <c r="K109" t="s">
        <v>16</v>
      </c>
    </row>
    <row r="110" spans="1:12" x14ac:dyDescent="0.25">
      <c r="A110" t="s">
        <v>458</v>
      </c>
      <c r="B110">
        <v>402</v>
      </c>
      <c r="C110" t="s">
        <v>415</v>
      </c>
      <c r="D110" t="s">
        <v>459</v>
      </c>
      <c r="E110" t="s">
        <v>460</v>
      </c>
      <c r="F110" s="1">
        <v>44438</v>
      </c>
      <c r="G110" s="4">
        <v>51136</v>
      </c>
      <c r="H110" t="s">
        <v>461</v>
      </c>
      <c r="I110">
        <v>13.28</v>
      </c>
      <c r="J110" s="4">
        <f t="shared" si="5"/>
        <v>3850.6024096385545</v>
      </c>
      <c r="K110" t="s">
        <v>16</v>
      </c>
    </row>
    <row r="111" spans="1:12" x14ac:dyDescent="0.25">
      <c r="A111" t="s">
        <v>253</v>
      </c>
      <c r="B111">
        <v>402</v>
      </c>
      <c r="C111" t="s">
        <v>221</v>
      </c>
      <c r="D111" t="s">
        <v>222</v>
      </c>
      <c r="E111" t="s">
        <v>223</v>
      </c>
      <c r="F111" s="1">
        <v>44299</v>
      </c>
      <c r="G111" s="4">
        <v>23000</v>
      </c>
      <c r="H111" t="s">
        <v>254</v>
      </c>
      <c r="I111">
        <v>14.66</v>
      </c>
      <c r="J111" s="4">
        <f t="shared" si="5"/>
        <v>1568.8949522510231</v>
      </c>
      <c r="K111" t="s">
        <v>16</v>
      </c>
      <c r="L111" t="s">
        <v>255</v>
      </c>
    </row>
    <row r="112" spans="1:12" x14ac:dyDescent="0.25">
      <c r="A112" t="s">
        <v>145</v>
      </c>
      <c r="B112">
        <v>402</v>
      </c>
      <c r="C112" t="s">
        <v>121</v>
      </c>
      <c r="D112" t="s">
        <v>146</v>
      </c>
      <c r="E112" t="s">
        <v>147</v>
      </c>
      <c r="F112" s="1">
        <v>44683</v>
      </c>
      <c r="G112" s="4">
        <v>49500</v>
      </c>
      <c r="H112" t="s">
        <v>148</v>
      </c>
      <c r="I112">
        <v>14.9</v>
      </c>
      <c r="J112" s="4">
        <f t="shared" si="5"/>
        <v>3322.1476510067114</v>
      </c>
      <c r="K112" t="s">
        <v>16</v>
      </c>
    </row>
    <row r="113" spans="1:12" x14ac:dyDescent="0.25">
      <c r="A113" t="s">
        <v>371</v>
      </c>
      <c r="B113">
        <v>402</v>
      </c>
      <c r="C113" t="s">
        <v>352</v>
      </c>
      <c r="D113" t="s">
        <v>372</v>
      </c>
      <c r="E113" t="s">
        <v>373</v>
      </c>
      <c r="F113" s="1">
        <v>44729</v>
      </c>
      <c r="G113" s="4">
        <v>96300</v>
      </c>
      <c r="H113" t="s">
        <v>374</v>
      </c>
      <c r="I113">
        <v>15</v>
      </c>
      <c r="J113" s="4">
        <f t="shared" si="5"/>
        <v>6420</v>
      </c>
      <c r="K113" t="s">
        <v>16</v>
      </c>
    </row>
    <row r="114" spans="1:12" x14ac:dyDescent="0.25">
      <c r="A114" t="s">
        <v>256</v>
      </c>
      <c r="B114">
        <v>402</v>
      </c>
      <c r="C114" t="s">
        <v>221</v>
      </c>
      <c r="D114" t="s">
        <v>257</v>
      </c>
      <c r="E114" t="s">
        <v>258</v>
      </c>
      <c r="F114" s="1">
        <v>44449</v>
      </c>
      <c r="G114" s="4">
        <v>44000</v>
      </c>
      <c r="H114" t="s">
        <v>259</v>
      </c>
      <c r="I114">
        <v>16.82</v>
      </c>
      <c r="J114" s="4">
        <f t="shared" si="5"/>
        <v>2615.9334126040426</v>
      </c>
      <c r="K114" t="s">
        <v>16</v>
      </c>
      <c r="L114" t="s">
        <v>260</v>
      </c>
    </row>
    <row r="115" spans="1:12" x14ac:dyDescent="0.25">
      <c r="A115" t="s">
        <v>261</v>
      </c>
      <c r="B115">
        <v>402</v>
      </c>
      <c r="C115" t="s">
        <v>221</v>
      </c>
      <c r="D115" t="s">
        <v>262</v>
      </c>
      <c r="E115" t="s">
        <v>263</v>
      </c>
      <c r="F115" s="1">
        <v>44351</v>
      </c>
      <c r="G115" s="4">
        <v>71900</v>
      </c>
      <c r="H115" t="s">
        <v>264</v>
      </c>
      <c r="I115">
        <v>18.72</v>
      </c>
      <c r="J115" s="4">
        <f t="shared" si="5"/>
        <v>3840.8119658119658</v>
      </c>
      <c r="K115" t="s">
        <v>16</v>
      </c>
    </row>
    <row r="116" spans="1:12" x14ac:dyDescent="0.25">
      <c r="A116" t="s">
        <v>265</v>
      </c>
      <c r="B116">
        <v>402</v>
      </c>
      <c r="C116" t="s">
        <v>221</v>
      </c>
      <c r="D116" t="s">
        <v>266</v>
      </c>
      <c r="E116" t="s">
        <v>267</v>
      </c>
      <c r="F116" s="1">
        <v>44399</v>
      </c>
      <c r="G116" s="4">
        <v>60000</v>
      </c>
      <c r="H116" t="s">
        <v>268</v>
      </c>
      <c r="I116">
        <v>19.5</v>
      </c>
      <c r="J116" s="4">
        <f t="shared" si="5"/>
        <v>3076.9230769230771</v>
      </c>
      <c r="K116" t="s">
        <v>16</v>
      </c>
      <c r="L116" t="s">
        <v>230</v>
      </c>
    </row>
    <row r="117" spans="1:12" x14ac:dyDescent="0.25">
      <c r="A117" t="s">
        <v>506</v>
      </c>
      <c r="B117">
        <v>402</v>
      </c>
      <c r="C117" t="s">
        <v>466</v>
      </c>
      <c r="D117" t="s">
        <v>507</v>
      </c>
      <c r="E117" t="s">
        <v>508</v>
      </c>
      <c r="F117" s="1">
        <v>44536</v>
      </c>
      <c r="G117" s="4">
        <v>120000</v>
      </c>
      <c r="H117" t="s">
        <v>509</v>
      </c>
      <c r="I117">
        <v>20.04</v>
      </c>
      <c r="J117" s="4">
        <f t="shared" si="5"/>
        <v>5988.0239520958085</v>
      </c>
      <c r="K117" t="s">
        <v>16</v>
      </c>
    </row>
    <row r="118" spans="1:12" x14ac:dyDescent="0.25">
      <c r="A118" t="s">
        <v>510</v>
      </c>
      <c r="B118">
        <v>402</v>
      </c>
      <c r="C118" t="s">
        <v>466</v>
      </c>
      <c r="D118" t="s">
        <v>511</v>
      </c>
      <c r="E118" t="s">
        <v>512</v>
      </c>
      <c r="F118" s="1">
        <v>44818</v>
      </c>
      <c r="G118" s="4">
        <v>52000</v>
      </c>
      <c r="H118" t="s">
        <v>513</v>
      </c>
      <c r="I118">
        <v>20.49</v>
      </c>
      <c r="J118" s="4">
        <f t="shared" si="5"/>
        <v>2537.8233284529042</v>
      </c>
      <c r="K118" t="s">
        <v>16</v>
      </c>
    </row>
    <row r="119" spans="1:12" x14ac:dyDescent="0.25">
      <c r="A119" t="s">
        <v>287</v>
      </c>
      <c r="B119">
        <v>402</v>
      </c>
      <c r="C119" t="s">
        <v>270</v>
      </c>
      <c r="D119" t="s">
        <v>288</v>
      </c>
      <c r="E119" t="s">
        <v>289</v>
      </c>
      <c r="F119" s="1">
        <v>44365</v>
      </c>
      <c r="G119" s="4">
        <v>100000</v>
      </c>
      <c r="H119" t="s">
        <v>290</v>
      </c>
      <c r="I119">
        <v>23.98</v>
      </c>
      <c r="J119" s="4">
        <f t="shared" si="5"/>
        <v>4170.1417848206838</v>
      </c>
      <c r="K119" t="s">
        <v>16</v>
      </c>
      <c r="L119" t="s">
        <v>291</v>
      </c>
    </row>
    <row r="120" spans="1:12" x14ac:dyDescent="0.25">
      <c r="A120" t="s">
        <v>66</v>
      </c>
      <c r="B120">
        <v>402</v>
      </c>
      <c r="C120" t="s">
        <v>23</v>
      </c>
      <c r="D120" t="s">
        <v>67</v>
      </c>
      <c r="E120" t="s">
        <v>68</v>
      </c>
      <c r="F120" s="1">
        <v>44622</v>
      </c>
      <c r="G120" s="4">
        <v>120000</v>
      </c>
      <c r="H120" t="s">
        <v>69</v>
      </c>
      <c r="I120">
        <v>25.64</v>
      </c>
      <c r="J120" s="4">
        <f t="shared" si="5"/>
        <v>4680.1872074882995</v>
      </c>
      <c r="K120" t="s">
        <v>16</v>
      </c>
      <c r="L120" t="s">
        <v>61</v>
      </c>
    </row>
    <row r="121" spans="1:12" x14ac:dyDescent="0.25">
      <c r="A121" t="s">
        <v>70</v>
      </c>
      <c r="B121">
        <v>402</v>
      </c>
      <c r="C121" t="s">
        <v>23</v>
      </c>
      <c r="D121" t="s">
        <v>71</v>
      </c>
      <c r="E121" t="s">
        <v>72</v>
      </c>
      <c r="F121" s="1">
        <v>44974</v>
      </c>
      <c r="G121" s="4">
        <v>149900</v>
      </c>
      <c r="H121" t="s">
        <v>73</v>
      </c>
      <c r="I121">
        <v>30</v>
      </c>
      <c r="J121" s="4">
        <f t="shared" si="5"/>
        <v>4996.666666666667</v>
      </c>
      <c r="K121" t="s">
        <v>16</v>
      </c>
      <c r="L121" t="s">
        <v>52</v>
      </c>
    </row>
    <row r="122" spans="1:12" x14ac:dyDescent="0.25">
      <c r="A122" t="s">
        <v>514</v>
      </c>
      <c r="B122">
        <v>402</v>
      </c>
      <c r="C122" t="s">
        <v>466</v>
      </c>
      <c r="D122" t="s">
        <v>515</v>
      </c>
      <c r="E122" t="s">
        <v>516</v>
      </c>
      <c r="F122" s="1">
        <v>44411</v>
      </c>
      <c r="G122" s="4">
        <v>99000</v>
      </c>
      <c r="H122" t="s">
        <v>517</v>
      </c>
      <c r="I122">
        <v>30</v>
      </c>
      <c r="J122" s="4">
        <f t="shared" si="5"/>
        <v>3300</v>
      </c>
      <c r="K122" t="s">
        <v>16</v>
      </c>
    </row>
    <row r="123" spans="1:12" x14ac:dyDescent="0.25">
      <c r="A123" t="s">
        <v>98</v>
      </c>
      <c r="B123">
        <v>402</v>
      </c>
      <c r="C123" t="s">
        <v>89</v>
      </c>
      <c r="D123" t="s">
        <v>99</v>
      </c>
      <c r="E123" t="s">
        <v>100</v>
      </c>
      <c r="F123" s="1">
        <v>44650</v>
      </c>
      <c r="G123" s="4">
        <v>128000</v>
      </c>
      <c r="H123" t="s">
        <v>101</v>
      </c>
      <c r="I123">
        <v>30.06</v>
      </c>
      <c r="J123" s="4">
        <f t="shared" si="5"/>
        <v>4258.1503659347973</v>
      </c>
      <c r="K123" t="s">
        <v>16</v>
      </c>
      <c r="L123" t="s">
        <v>102</v>
      </c>
    </row>
    <row r="124" spans="1:12" x14ac:dyDescent="0.25">
      <c r="A124" t="s">
        <v>375</v>
      </c>
      <c r="B124">
        <v>402</v>
      </c>
      <c r="C124" t="s">
        <v>352</v>
      </c>
      <c r="D124" t="s">
        <v>376</v>
      </c>
      <c r="E124" t="s">
        <v>377</v>
      </c>
      <c r="F124" s="1">
        <v>44421</v>
      </c>
      <c r="G124" s="4">
        <v>100000</v>
      </c>
      <c r="H124" t="s">
        <v>378</v>
      </c>
      <c r="I124">
        <v>35.69</v>
      </c>
      <c r="J124" s="4">
        <f t="shared" si="5"/>
        <v>2801.9052956010087</v>
      </c>
      <c r="K124" t="s">
        <v>16</v>
      </c>
    </row>
    <row r="125" spans="1:12" x14ac:dyDescent="0.25">
      <c r="A125" t="s">
        <v>518</v>
      </c>
      <c r="B125">
        <v>402</v>
      </c>
      <c r="C125" t="s">
        <v>466</v>
      </c>
      <c r="D125" t="s">
        <v>519</v>
      </c>
      <c r="E125" t="s">
        <v>520</v>
      </c>
      <c r="F125" s="1">
        <v>44320</v>
      </c>
      <c r="G125" s="4">
        <v>102500</v>
      </c>
      <c r="H125" t="s">
        <v>521</v>
      </c>
      <c r="I125">
        <v>40</v>
      </c>
      <c r="J125" s="4">
        <f t="shared" si="5"/>
        <v>2562.5</v>
      </c>
      <c r="K125" t="s">
        <v>16</v>
      </c>
    </row>
    <row r="126" spans="1:12" x14ac:dyDescent="0.25">
      <c r="A126" t="s">
        <v>74</v>
      </c>
      <c r="B126">
        <v>402</v>
      </c>
      <c r="C126" t="s">
        <v>23</v>
      </c>
      <c r="D126" t="s">
        <v>75</v>
      </c>
      <c r="E126" t="s">
        <v>76</v>
      </c>
      <c r="F126" s="1">
        <v>44397</v>
      </c>
      <c r="G126" s="4">
        <v>140000</v>
      </c>
      <c r="H126" t="s">
        <v>77</v>
      </c>
      <c r="I126">
        <v>40.270000000000003</v>
      </c>
      <c r="J126" s="4">
        <f t="shared" si="5"/>
        <v>3476.5333995530168</v>
      </c>
      <c r="K126" t="s">
        <v>16</v>
      </c>
      <c r="L126" t="s">
        <v>78</v>
      </c>
    </row>
    <row r="127" spans="1:12" x14ac:dyDescent="0.25">
      <c r="A127" t="s">
        <v>116</v>
      </c>
      <c r="B127">
        <v>402</v>
      </c>
      <c r="C127" t="s">
        <v>104</v>
      </c>
      <c r="D127" t="s">
        <v>117</v>
      </c>
      <c r="E127" t="s">
        <v>118</v>
      </c>
      <c r="F127" s="1">
        <v>44414</v>
      </c>
      <c r="G127" s="4">
        <v>138000</v>
      </c>
      <c r="H127" t="s">
        <v>119</v>
      </c>
      <c r="I127">
        <v>46.94</v>
      </c>
      <c r="J127" s="4">
        <f t="shared" si="5"/>
        <v>2939.9233063485303</v>
      </c>
      <c r="K127" t="s">
        <v>16</v>
      </c>
      <c r="L127" t="s">
        <v>102</v>
      </c>
    </row>
    <row r="128" spans="1:12" x14ac:dyDescent="0.25">
      <c r="A128" t="s">
        <v>462</v>
      </c>
      <c r="B128">
        <v>402</v>
      </c>
      <c r="C128" t="s">
        <v>415</v>
      </c>
      <c r="D128" t="s">
        <v>416</v>
      </c>
      <c r="E128" t="s">
        <v>417</v>
      </c>
      <c r="F128" s="1">
        <v>44391</v>
      </c>
      <c r="G128" s="4">
        <v>200000</v>
      </c>
      <c r="H128" t="s">
        <v>463</v>
      </c>
      <c r="I128">
        <v>63.96</v>
      </c>
      <c r="J128" s="4">
        <f t="shared" si="5"/>
        <v>3126.9543464665417</v>
      </c>
      <c r="K128" t="s">
        <v>16</v>
      </c>
      <c r="L128" t="s">
        <v>464</v>
      </c>
    </row>
    <row r="129" spans="1:12" x14ac:dyDescent="0.25">
      <c r="A129" t="s">
        <v>347</v>
      </c>
      <c r="B129">
        <v>402</v>
      </c>
      <c r="C129" t="s">
        <v>337</v>
      </c>
      <c r="D129" t="s">
        <v>348</v>
      </c>
      <c r="E129" t="s">
        <v>349</v>
      </c>
      <c r="F129" s="1">
        <v>44288</v>
      </c>
      <c r="G129" s="4">
        <v>210000</v>
      </c>
      <c r="H129" t="s">
        <v>350</v>
      </c>
      <c r="I129">
        <v>80</v>
      </c>
      <c r="J129" s="4">
        <f t="shared" si="5"/>
        <v>2625</v>
      </c>
      <c r="K129" t="s">
        <v>16</v>
      </c>
      <c r="L129" t="s">
        <v>31</v>
      </c>
    </row>
  </sheetData>
  <sortState xmlns:xlrd2="http://schemas.microsoft.com/office/spreadsheetml/2017/richdata2" ref="A2:L129">
    <sortCondition ref="I2:I129"/>
  </sortState>
  <pageMargins left="0.7" right="0.7" top="0.75" bottom="0.75" header="0.3" footer="0.3"/>
  <pageSetup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C31E-1904-40D2-A113-1D54F5BC6262}">
  <sheetPr>
    <pageSetUpPr fitToPage="1"/>
  </sheetPr>
  <dimension ref="A1:N18"/>
  <sheetViews>
    <sheetView topLeftCell="E1" workbookViewId="0">
      <selection activeCell="M12" sqref="M12"/>
    </sheetView>
  </sheetViews>
  <sheetFormatPr defaultRowHeight="15" x14ac:dyDescent="0.25"/>
  <cols>
    <col min="1" max="1" width="20.7109375" customWidth="1"/>
    <col min="2" max="2" width="7.140625" customWidth="1"/>
    <col min="3" max="3" width="21.28515625" customWidth="1"/>
    <col min="4" max="4" width="20" customWidth="1"/>
    <col min="5" max="5" width="16.85546875" customWidth="1"/>
    <col min="6" max="6" width="14.5703125" customWidth="1"/>
    <col min="7" max="7" width="14.140625" customWidth="1"/>
    <col min="8" max="8" width="18.7109375" customWidth="1"/>
    <col min="10" max="10" width="11.28515625" bestFit="1" customWidth="1"/>
    <col min="11" max="11" width="15.28515625" customWidth="1"/>
    <col min="12" max="12" width="9.7109375" customWidth="1"/>
    <col min="13" max="13" width="13.7109375" customWidth="1"/>
    <col min="14" max="14" width="11.28515625" bestFit="1" customWidth="1"/>
  </cols>
  <sheetData>
    <row r="1" spans="1:14" x14ac:dyDescent="0.25">
      <c r="A1" s="16" t="s">
        <v>702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x14ac:dyDescent="0.25">
      <c r="A2" s="16" t="s">
        <v>631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6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s="8" customFormat="1" ht="45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7</v>
      </c>
      <c r="I4" s="8" t="s">
        <v>8</v>
      </c>
      <c r="J4" s="8" t="s">
        <v>624</v>
      </c>
      <c r="K4" s="8" t="s">
        <v>596</v>
      </c>
      <c r="L4" s="8" t="s">
        <v>610</v>
      </c>
      <c r="M4" s="8" t="s">
        <v>632</v>
      </c>
    </row>
    <row r="5" spans="1:14" x14ac:dyDescent="0.25">
      <c r="A5" t="s">
        <v>455</v>
      </c>
      <c r="B5">
        <v>402</v>
      </c>
      <c r="C5" t="s">
        <v>415</v>
      </c>
      <c r="D5" t="s">
        <v>456</v>
      </c>
      <c r="E5" t="s">
        <v>457</v>
      </c>
      <c r="F5" s="1">
        <v>44777</v>
      </c>
      <c r="G5" s="4">
        <v>40000</v>
      </c>
      <c r="H5" t="s">
        <v>454</v>
      </c>
      <c r="I5">
        <v>9.42</v>
      </c>
      <c r="J5" s="4">
        <f t="shared" ref="J5:J10" si="0">+G5/I5</f>
        <v>4246.2845010615711</v>
      </c>
      <c r="K5" t="s">
        <v>16</v>
      </c>
      <c r="L5">
        <v>10</v>
      </c>
      <c r="M5" s="4">
        <f t="shared" ref="M5:M10" si="1">+G5/I5*L5</f>
        <v>42462.845010615711</v>
      </c>
    </row>
    <row r="6" spans="1:14" x14ac:dyDescent="0.25">
      <c r="A6" t="s">
        <v>108</v>
      </c>
      <c r="B6">
        <v>402</v>
      </c>
      <c r="C6" t="s">
        <v>104</v>
      </c>
      <c r="D6" t="s">
        <v>109</v>
      </c>
      <c r="E6" t="s">
        <v>110</v>
      </c>
      <c r="F6" s="1">
        <v>44614</v>
      </c>
      <c r="G6" s="4">
        <v>72500</v>
      </c>
      <c r="H6" t="s">
        <v>111</v>
      </c>
      <c r="I6">
        <v>9.7620000000000005</v>
      </c>
      <c r="J6" s="4">
        <f t="shared" si="0"/>
        <v>7426.7568121286622</v>
      </c>
      <c r="K6" t="s">
        <v>16</v>
      </c>
      <c r="L6">
        <v>10</v>
      </c>
      <c r="M6" s="4">
        <f t="shared" si="1"/>
        <v>74267.568121286618</v>
      </c>
      <c r="N6" t="s">
        <v>112</v>
      </c>
    </row>
    <row r="7" spans="1:14" x14ac:dyDescent="0.25">
      <c r="A7" t="s">
        <v>113</v>
      </c>
      <c r="B7">
        <v>402</v>
      </c>
      <c r="C7" t="s">
        <v>104</v>
      </c>
      <c r="D7" t="s">
        <v>114</v>
      </c>
      <c r="E7" t="s">
        <v>115</v>
      </c>
      <c r="F7" s="1">
        <v>44585</v>
      </c>
      <c r="G7" s="4">
        <v>50000</v>
      </c>
      <c r="H7" t="s">
        <v>92</v>
      </c>
      <c r="I7">
        <v>10</v>
      </c>
      <c r="J7" s="4">
        <f t="shared" si="0"/>
        <v>5000</v>
      </c>
      <c r="K7" t="s">
        <v>16</v>
      </c>
      <c r="L7">
        <v>10</v>
      </c>
      <c r="M7" s="4">
        <f t="shared" si="1"/>
        <v>50000</v>
      </c>
      <c r="N7" t="s">
        <v>31</v>
      </c>
    </row>
    <row r="8" spans="1:14" x14ac:dyDescent="0.25">
      <c r="A8" t="s">
        <v>249</v>
      </c>
      <c r="B8">
        <v>402</v>
      </c>
      <c r="C8" t="s">
        <v>221</v>
      </c>
      <c r="D8" t="s">
        <v>250</v>
      </c>
      <c r="E8" t="s">
        <v>251</v>
      </c>
      <c r="F8" s="1">
        <v>44378</v>
      </c>
      <c r="G8" s="4">
        <v>60000</v>
      </c>
      <c r="H8" t="s">
        <v>252</v>
      </c>
      <c r="I8">
        <v>10.01</v>
      </c>
      <c r="J8" s="4">
        <f t="shared" si="0"/>
        <v>5994.0059940059946</v>
      </c>
      <c r="K8" t="s">
        <v>16</v>
      </c>
      <c r="L8">
        <v>10</v>
      </c>
      <c r="M8" s="4">
        <f t="shared" si="1"/>
        <v>59940.059940059946</v>
      </c>
      <c r="N8" t="s">
        <v>230</v>
      </c>
    </row>
    <row r="9" spans="1:14" x14ac:dyDescent="0.25">
      <c r="A9" t="s">
        <v>344</v>
      </c>
      <c r="B9">
        <v>402</v>
      </c>
      <c r="C9" t="s">
        <v>337</v>
      </c>
      <c r="D9" t="s">
        <v>345</v>
      </c>
      <c r="E9" t="s">
        <v>346</v>
      </c>
      <c r="F9" s="1">
        <v>44677</v>
      </c>
      <c r="G9" s="4">
        <v>42000</v>
      </c>
      <c r="H9" t="s">
        <v>111</v>
      </c>
      <c r="I9">
        <v>10.23</v>
      </c>
      <c r="J9" s="4">
        <f t="shared" si="0"/>
        <v>4105.5718475073309</v>
      </c>
      <c r="K9" t="s">
        <v>16</v>
      </c>
      <c r="L9">
        <v>10</v>
      </c>
      <c r="M9" s="4">
        <f t="shared" si="1"/>
        <v>41055.718475073307</v>
      </c>
    </row>
    <row r="10" spans="1:14" x14ac:dyDescent="0.25">
      <c r="A10" t="s">
        <v>332</v>
      </c>
      <c r="B10">
        <v>402</v>
      </c>
      <c r="C10" t="s">
        <v>324</v>
      </c>
      <c r="D10" t="s">
        <v>333</v>
      </c>
      <c r="E10" t="s">
        <v>334</v>
      </c>
      <c r="F10" s="1">
        <v>44848</v>
      </c>
      <c r="G10" s="4">
        <v>72500</v>
      </c>
      <c r="H10" t="s">
        <v>335</v>
      </c>
      <c r="I10">
        <v>10.36</v>
      </c>
      <c r="J10" s="4">
        <f t="shared" si="0"/>
        <v>6998.0694980694989</v>
      </c>
      <c r="K10" t="s">
        <v>16</v>
      </c>
      <c r="L10">
        <v>10</v>
      </c>
      <c r="M10" s="4">
        <f t="shared" si="1"/>
        <v>69980.694980694985</v>
      </c>
    </row>
    <row r="11" spans="1:14" x14ac:dyDescent="0.25">
      <c r="G11" s="7">
        <f>SUM(G5:G10)</f>
        <v>337000</v>
      </c>
      <c r="I11">
        <f>SUM(I5:I10)</f>
        <v>59.781999999999996</v>
      </c>
      <c r="J11" s="7"/>
      <c r="M11" s="7"/>
    </row>
    <row r="12" spans="1:14" x14ac:dyDescent="0.25">
      <c r="J12" s="7">
        <f>AVERAGE(J5:J11)</f>
        <v>5628.4481087955091</v>
      </c>
      <c r="M12" s="7">
        <f>AVERAGE(M5:M11)</f>
        <v>56284.481087955093</v>
      </c>
    </row>
    <row r="13" spans="1:14" x14ac:dyDescent="0.25">
      <c r="M13" s="7"/>
    </row>
    <row r="14" spans="1:14" x14ac:dyDescent="0.25">
      <c r="M14" s="7"/>
    </row>
    <row r="15" spans="1:14" x14ac:dyDescent="0.25">
      <c r="G15" s="7">
        <f>AVERAGE(G5:G10)</f>
        <v>56166.666666666664</v>
      </c>
      <c r="M15" t="s">
        <v>603</v>
      </c>
      <c r="N15" s="4">
        <v>56167</v>
      </c>
    </row>
    <row r="16" spans="1:14" ht="30" x14ac:dyDescent="0.25">
      <c r="M16" s="8" t="s">
        <v>633</v>
      </c>
      <c r="N16" s="4">
        <v>56284</v>
      </c>
    </row>
    <row r="17" spans="13:14" x14ac:dyDescent="0.25">
      <c r="N17" s="12"/>
    </row>
    <row r="18" spans="13:14" x14ac:dyDescent="0.25">
      <c r="M18" t="s">
        <v>606</v>
      </c>
      <c r="N18" s="12">
        <v>56200</v>
      </c>
    </row>
  </sheetData>
  <mergeCells count="2">
    <mergeCell ref="A1:M1"/>
    <mergeCell ref="A2:L2"/>
  </mergeCells>
  <pageMargins left="0.7" right="0.7" top="0.75" bottom="0.75" header="0.3" footer="0.3"/>
  <pageSetup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C41A-8DC4-4312-B9ED-76892E7791BB}">
  <sheetPr>
    <pageSetUpPr fitToPage="1"/>
  </sheetPr>
  <dimension ref="A1:O15"/>
  <sheetViews>
    <sheetView topLeftCell="E1" workbookViewId="0">
      <selection activeCell="A2" sqref="A2:O2"/>
    </sheetView>
  </sheetViews>
  <sheetFormatPr defaultRowHeight="15" x14ac:dyDescent="0.25"/>
  <cols>
    <col min="1" max="1" width="19.28515625" customWidth="1"/>
    <col min="2" max="2" width="7.42578125" customWidth="1"/>
    <col min="3" max="3" width="23.5703125" customWidth="1"/>
    <col min="4" max="4" width="27.28515625" customWidth="1"/>
    <col min="5" max="5" width="30" customWidth="1"/>
    <col min="6" max="6" width="12.5703125" customWidth="1"/>
    <col min="7" max="7" width="9.7109375" bestFit="1" customWidth="1"/>
    <col min="8" max="8" width="19.140625" customWidth="1"/>
    <col min="9" max="9" width="7.140625" customWidth="1"/>
    <col min="10" max="10" width="9.28515625" customWidth="1"/>
    <col min="11" max="11" width="17" customWidth="1"/>
    <col min="12" max="12" width="7.5703125" customWidth="1"/>
    <col min="13" max="13" width="11.85546875" customWidth="1"/>
    <col min="14" max="14" width="13.7109375" customWidth="1"/>
  </cols>
  <sheetData>
    <row r="1" spans="1:15" x14ac:dyDescent="0.25">
      <c r="A1" s="16" t="s">
        <v>703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16" t="s">
        <v>634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8" customFormat="1" ht="30" x14ac:dyDescent="0.25">
      <c r="A3" s="8" t="s">
        <v>592</v>
      </c>
      <c r="B3" s="8" t="s">
        <v>593</v>
      </c>
      <c r="C3" s="8" t="s">
        <v>2</v>
      </c>
      <c r="D3" s="8" t="s">
        <v>3</v>
      </c>
      <c r="E3" s="8" t="s">
        <v>4</v>
      </c>
      <c r="F3" s="8" t="s">
        <v>594</v>
      </c>
      <c r="G3" s="8" t="s">
        <v>6</v>
      </c>
      <c r="H3" s="8" t="s">
        <v>7</v>
      </c>
      <c r="I3" s="8" t="s">
        <v>600</v>
      </c>
      <c r="J3" s="8" t="s">
        <v>624</v>
      </c>
      <c r="K3" s="8" t="s">
        <v>596</v>
      </c>
      <c r="L3" s="8" t="s">
        <v>610</v>
      </c>
      <c r="M3" s="8" t="s">
        <v>635</v>
      </c>
      <c r="N3" s="8" t="s">
        <v>10</v>
      </c>
    </row>
    <row r="4" spans="1:15" x14ac:dyDescent="0.25">
      <c r="A4" t="s">
        <v>141</v>
      </c>
      <c r="B4">
        <v>402</v>
      </c>
      <c r="C4" t="s">
        <v>121</v>
      </c>
      <c r="D4" t="s">
        <v>142</v>
      </c>
      <c r="E4" t="s">
        <v>143</v>
      </c>
      <c r="F4" s="1">
        <v>44673</v>
      </c>
      <c r="G4" s="4">
        <v>55000</v>
      </c>
      <c r="H4" t="s">
        <v>144</v>
      </c>
      <c r="I4">
        <v>13.09</v>
      </c>
      <c r="J4" s="4">
        <f t="shared" ref="J4:J7" si="0">+G4/I4</f>
        <v>4201.680672268908</v>
      </c>
      <c r="K4" t="s">
        <v>16</v>
      </c>
      <c r="L4">
        <v>15</v>
      </c>
      <c r="M4" s="4">
        <f>+G4/I4*L4</f>
        <v>63025.210084033621</v>
      </c>
    </row>
    <row r="5" spans="1:15" x14ac:dyDescent="0.25">
      <c r="A5" t="s">
        <v>458</v>
      </c>
      <c r="B5">
        <v>402</v>
      </c>
      <c r="C5" t="s">
        <v>415</v>
      </c>
      <c r="D5" t="s">
        <v>459</v>
      </c>
      <c r="E5" t="s">
        <v>460</v>
      </c>
      <c r="F5" s="1">
        <v>44438</v>
      </c>
      <c r="G5" s="4">
        <v>51136</v>
      </c>
      <c r="H5" t="s">
        <v>461</v>
      </c>
      <c r="I5">
        <v>13.28</v>
      </c>
      <c r="J5" s="4">
        <f t="shared" si="0"/>
        <v>3850.6024096385545</v>
      </c>
      <c r="K5" t="s">
        <v>16</v>
      </c>
      <c r="L5">
        <v>15</v>
      </c>
      <c r="M5" s="4">
        <f t="shared" ref="M5:M7" si="1">+G5/I5*L5</f>
        <v>57759.03614457832</v>
      </c>
    </row>
    <row r="6" spans="1:15" x14ac:dyDescent="0.25">
      <c r="A6" t="s">
        <v>145</v>
      </c>
      <c r="B6">
        <v>402</v>
      </c>
      <c r="C6" t="s">
        <v>121</v>
      </c>
      <c r="D6" t="s">
        <v>146</v>
      </c>
      <c r="E6" t="s">
        <v>147</v>
      </c>
      <c r="F6" s="1">
        <v>44683</v>
      </c>
      <c r="G6" s="4">
        <v>49500</v>
      </c>
      <c r="H6" t="s">
        <v>148</v>
      </c>
      <c r="I6">
        <v>14.9</v>
      </c>
      <c r="J6" s="4">
        <f t="shared" si="0"/>
        <v>3322.1476510067114</v>
      </c>
      <c r="K6" t="s">
        <v>16</v>
      </c>
      <c r="L6">
        <v>15</v>
      </c>
      <c r="M6" s="4">
        <f t="shared" si="1"/>
        <v>49832.214765100667</v>
      </c>
    </row>
    <row r="7" spans="1:15" x14ac:dyDescent="0.25">
      <c r="A7" t="s">
        <v>371</v>
      </c>
      <c r="B7">
        <v>402</v>
      </c>
      <c r="C7" t="s">
        <v>352</v>
      </c>
      <c r="D7" t="s">
        <v>372</v>
      </c>
      <c r="E7" t="s">
        <v>373</v>
      </c>
      <c r="F7" s="1">
        <v>44729</v>
      </c>
      <c r="G7" s="4">
        <v>96300</v>
      </c>
      <c r="H7" t="s">
        <v>374</v>
      </c>
      <c r="I7">
        <v>15</v>
      </c>
      <c r="J7" s="4">
        <f t="shared" si="0"/>
        <v>6420</v>
      </c>
      <c r="K7" t="s">
        <v>16</v>
      </c>
      <c r="L7">
        <v>15</v>
      </c>
      <c r="M7" s="4">
        <f t="shared" si="1"/>
        <v>96300</v>
      </c>
    </row>
    <row r="8" spans="1:15" x14ac:dyDescent="0.25">
      <c r="G8" s="7">
        <f>SUM(G4:G7)</f>
        <v>251936</v>
      </c>
      <c r="I8">
        <f>SUM(I4:I7)</f>
        <v>56.269999999999996</v>
      </c>
    </row>
    <row r="9" spans="1:15" x14ac:dyDescent="0.25">
      <c r="J9" s="7">
        <f>AVERAGE(J4:J8)</f>
        <v>4448.6076832285435</v>
      </c>
      <c r="M9" s="7">
        <f>AVERAGE(M4:M8)</f>
        <v>66729.115248428148</v>
      </c>
    </row>
    <row r="12" spans="1:15" x14ac:dyDescent="0.25">
      <c r="G12" s="7">
        <f>AVERAGE(G4:G7)</f>
        <v>62984</v>
      </c>
      <c r="M12" t="s">
        <v>603</v>
      </c>
      <c r="N12" s="4">
        <v>62984</v>
      </c>
    </row>
    <row r="13" spans="1:15" ht="45" x14ac:dyDescent="0.25">
      <c r="M13" s="8" t="s">
        <v>636</v>
      </c>
      <c r="N13" s="4">
        <v>66729</v>
      </c>
    </row>
    <row r="14" spans="1:15" x14ac:dyDescent="0.25">
      <c r="N14" s="12"/>
    </row>
    <row r="15" spans="1:15" x14ac:dyDescent="0.25">
      <c r="M15" t="s">
        <v>606</v>
      </c>
      <c r="N15" s="12">
        <v>66700</v>
      </c>
    </row>
  </sheetData>
  <mergeCells count="2">
    <mergeCell ref="A1:O1"/>
    <mergeCell ref="A2:O2"/>
  </mergeCells>
  <pageMargins left="0.7" right="0.7" top="0.75" bottom="0.75" header="0.3" footer="0.3"/>
  <pageSetup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16CE8-C6D2-49BB-8489-56831874DA2E}">
  <sheetPr>
    <pageSetUpPr fitToPage="1"/>
  </sheetPr>
  <dimension ref="A1:N17"/>
  <sheetViews>
    <sheetView topLeftCell="E1" workbookViewId="0">
      <selection activeCell="M5" sqref="M5"/>
    </sheetView>
  </sheetViews>
  <sheetFormatPr defaultRowHeight="15" x14ac:dyDescent="0.25"/>
  <cols>
    <col min="1" max="1" width="18.5703125" bestFit="1" customWidth="1"/>
    <col min="3" max="3" width="16.7109375" bestFit="1" customWidth="1"/>
    <col min="4" max="4" width="28" bestFit="1" customWidth="1"/>
    <col min="5" max="5" width="30.7109375" bestFit="1" customWidth="1"/>
    <col min="6" max="6" width="10.42578125" bestFit="1" customWidth="1"/>
    <col min="7" max="7" width="9.7109375" bestFit="1" customWidth="1"/>
    <col min="8" max="8" width="14.28515625" bestFit="1" customWidth="1"/>
    <col min="9" max="9" width="7" bestFit="1" customWidth="1"/>
    <col min="10" max="10" width="9.28515625" bestFit="1" customWidth="1"/>
    <col min="11" max="11" width="15.5703125" bestFit="1" customWidth="1"/>
    <col min="12" max="12" width="8.28515625" customWidth="1"/>
    <col min="13" max="13" width="15" bestFit="1" customWidth="1"/>
    <col min="14" max="14" width="16.42578125" bestFit="1" customWidth="1"/>
  </cols>
  <sheetData>
    <row r="1" spans="1:14" x14ac:dyDescent="0.25">
      <c r="A1" s="16" t="s">
        <v>704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8" customFormat="1" ht="30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7</v>
      </c>
      <c r="I4" s="8" t="s">
        <v>600</v>
      </c>
      <c r="J4" s="8" t="s">
        <v>624</v>
      </c>
      <c r="K4" s="8" t="s">
        <v>596</v>
      </c>
      <c r="L4" s="8" t="s">
        <v>610</v>
      </c>
      <c r="M4" s="8" t="s">
        <v>705</v>
      </c>
    </row>
    <row r="5" spans="1:14" x14ac:dyDescent="0.25">
      <c r="A5" t="s">
        <v>261</v>
      </c>
      <c r="B5">
        <v>402</v>
      </c>
      <c r="C5" t="s">
        <v>221</v>
      </c>
      <c r="D5" t="s">
        <v>262</v>
      </c>
      <c r="E5" t="s">
        <v>263</v>
      </c>
      <c r="F5" s="1">
        <v>44351</v>
      </c>
      <c r="G5" s="4">
        <v>71900</v>
      </c>
      <c r="H5" t="s">
        <v>264</v>
      </c>
      <c r="I5">
        <v>18.72</v>
      </c>
      <c r="J5" s="4">
        <f t="shared" ref="J5:J9" si="0">+G5/I5</f>
        <v>3840.8119658119658</v>
      </c>
      <c r="K5" t="s">
        <v>16</v>
      </c>
      <c r="L5">
        <v>20</v>
      </c>
      <c r="M5" s="4">
        <f>+G5/I5*L5</f>
        <v>76816.239316239313</v>
      </c>
    </row>
    <row r="6" spans="1:14" x14ac:dyDescent="0.25">
      <c r="A6" t="s">
        <v>265</v>
      </c>
      <c r="B6">
        <v>402</v>
      </c>
      <c r="C6" t="s">
        <v>221</v>
      </c>
      <c r="D6" t="s">
        <v>266</v>
      </c>
      <c r="E6" t="s">
        <v>267</v>
      </c>
      <c r="F6" s="1">
        <v>44399</v>
      </c>
      <c r="G6" s="4">
        <v>60000</v>
      </c>
      <c r="H6" t="s">
        <v>268</v>
      </c>
      <c r="I6">
        <v>19.5</v>
      </c>
      <c r="J6" s="4">
        <f t="shared" si="0"/>
        <v>3076.9230769230771</v>
      </c>
      <c r="K6" t="s">
        <v>16</v>
      </c>
      <c r="L6">
        <v>20</v>
      </c>
      <c r="M6" s="4">
        <f t="shared" ref="M6:M9" si="1">+G6/I6*L6</f>
        <v>61538.461538461546</v>
      </c>
      <c r="N6" t="s">
        <v>230</v>
      </c>
    </row>
    <row r="7" spans="1:14" x14ac:dyDescent="0.25">
      <c r="A7" t="s">
        <v>506</v>
      </c>
      <c r="B7">
        <v>402</v>
      </c>
      <c r="C7" t="s">
        <v>466</v>
      </c>
      <c r="D7" t="s">
        <v>507</v>
      </c>
      <c r="E7" t="s">
        <v>508</v>
      </c>
      <c r="F7" s="1">
        <v>44536</v>
      </c>
      <c r="G7" s="4">
        <v>120000</v>
      </c>
      <c r="H7" t="s">
        <v>509</v>
      </c>
      <c r="I7">
        <v>20.04</v>
      </c>
      <c r="J7" s="4">
        <f t="shared" si="0"/>
        <v>5988.0239520958085</v>
      </c>
      <c r="K7" t="s">
        <v>16</v>
      </c>
      <c r="L7">
        <v>20</v>
      </c>
      <c r="M7" s="4">
        <f t="shared" si="1"/>
        <v>119760.47904191617</v>
      </c>
    </row>
    <row r="8" spans="1:14" x14ac:dyDescent="0.25">
      <c r="A8" t="s">
        <v>510</v>
      </c>
      <c r="B8">
        <v>402</v>
      </c>
      <c r="C8" t="s">
        <v>466</v>
      </c>
      <c r="D8" t="s">
        <v>511</v>
      </c>
      <c r="E8" t="s">
        <v>512</v>
      </c>
      <c r="F8" s="1">
        <v>44818</v>
      </c>
      <c r="G8" s="4">
        <v>52000</v>
      </c>
      <c r="H8" t="s">
        <v>513</v>
      </c>
      <c r="I8">
        <v>20.49</v>
      </c>
      <c r="J8" s="4">
        <f t="shared" si="0"/>
        <v>2537.8233284529042</v>
      </c>
      <c r="K8" t="s">
        <v>16</v>
      </c>
      <c r="L8">
        <v>20</v>
      </c>
      <c r="M8" s="4">
        <f t="shared" si="1"/>
        <v>50756.466569058088</v>
      </c>
    </row>
    <row r="9" spans="1:14" x14ac:dyDescent="0.25">
      <c r="A9" t="s">
        <v>287</v>
      </c>
      <c r="B9">
        <v>402</v>
      </c>
      <c r="C9" t="s">
        <v>270</v>
      </c>
      <c r="D9" t="s">
        <v>288</v>
      </c>
      <c r="E9" t="s">
        <v>289</v>
      </c>
      <c r="F9" s="1">
        <v>44365</v>
      </c>
      <c r="G9" s="4">
        <v>100000</v>
      </c>
      <c r="H9" t="s">
        <v>290</v>
      </c>
      <c r="I9">
        <v>23.98</v>
      </c>
      <c r="J9" s="4">
        <f t="shared" si="0"/>
        <v>4170.1417848206838</v>
      </c>
      <c r="K9" t="s">
        <v>16</v>
      </c>
      <c r="L9">
        <v>20</v>
      </c>
      <c r="M9" s="4">
        <f t="shared" si="1"/>
        <v>83402.835696413676</v>
      </c>
      <c r="N9" t="s">
        <v>291</v>
      </c>
    </row>
    <row r="10" spans="1:14" x14ac:dyDescent="0.25">
      <c r="G10" s="7">
        <f>SUM(G5:G9)</f>
        <v>403900</v>
      </c>
      <c r="I10">
        <f>SUM(I5:I9)</f>
        <v>102.73</v>
      </c>
    </row>
    <row r="11" spans="1:14" x14ac:dyDescent="0.25">
      <c r="J11" s="7">
        <f>AVERAGE(J5:J9)</f>
        <v>3922.7448216208882</v>
      </c>
      <c r="M11" s="7">
        <f>AVERAGE(M5:M10)</f>
        <v>78454.896432417765</v>
      </c>
    </row>
    <row r="14" spans="1:14" x14ac:dyDescent="0.25">
      <c r="G14" s="7">
        <f>AVERAGE(G5:G9)</f>
        <v>80780</v>
      </c>
      <c r="M14" t="s">
        <v>603</v>
      </c>
      <c r="N14" s="4">
        <v>80780</v>
      </c>
    </row>
    <row r="15" spans="1:14" ht="30" x14ac:dyDescent="0.25">
      <c r="M15" s="8" t="s">
        <v>636</v>
      </c>
      <c r="N15" s="4">
        <v>78455</v>
      </c>
    </row>
    <row r="16" spans="1:14" x14ac:dyDescent="0.25">
      <c r="N16" s="12"/>
    </row>
    <row r="17" spans="13:14" x14ac:dyDescent="0.25">
      <c r="M17" t="s">
        <v>606</v>
      </c>
      <c r="N17" s="12">
        <v>78500</v>
      </c>
    </row>
  </sheetData>
  <mergeCells count="2">
    <mergeCell ref="A1:N1"/>
    <mergeCell ref="A2:N2"/>
  </mergeCells>
  <pageMargins left="0.7" right="0.7" top="0.75" bottom="0.75" header="0.3" footer="0.3"/>
  <pageSetup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82089-BA74-4FEB-BC3C-3BC5E250D1F4}">
  <sheetPr>
    <pageSetUpPr fitToPage="1"/>
  </sheetPr>
  <dimension ref="A3:N17"/>
  <sheetViews>
    <sheetView topLeftCell="E1" workbookViewId="0">
      <selection activeCell="A4" sqref="A4:N4"/>
    </sheetView>
  </sheetViews>
  <sheetFormatPr defaultRowHeight="15" x14ac:dyDescent="0.25"/>
  <cols>
    <col min="1" max="1" width="18.85546875" bestFit="1" customWidth="1"/>
    <col min="2" max="2" width="7.85546875" customWidth="1"/>
    <col min="3" max="3" width="21.7109375" bestFit="1" customWidth="1"/>
    <col min="4" max="4" width="30.85546875" bestFit="1" customWidth="1"/>
    <col min="5" max="5" width="28.140625" customWidth="1"/>
    <col min="6" max="6" width="9.85546875" bestFit="1" customWidth="1"/>
    <col min="7" max="7" width="10" bestFit="1" customWidth="1"/>
    <col min="8" max="8" width="14.85546875" bestFit="1" customWidth="1"/>
    <col min="9" max="9" width="6" bestFit="1" customWidth="1"/>
    <col min="10" max="10" width="8" bestFit="1" customWidth="1"/>
    <col min="11" max="11" width="16.7109375" bestFit="1" customWidth="1"/>
    <col min="12" max="12" width="16.7109375" customWidth="1"/>
    <col min="13" max="13" width="12.28515625" customWidth="1"/>
    <col min="14" max="14" width="18" customWidth="1"/>
  </cols>
  <sheetData>
    <row r="3" spans="1:14" x14ac:dyDescent="0.25">
      <c r="A3" s="16" t="s">
        <v>706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6" t="s">
        <v>638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4" ht="30" x14ac:dyDescent="0.25">
      <c r="A6" t="s">
        <v>592</v>
      </c>
      <c r="B6" t="s">
        <v>593</v>
      </c>
      <c r="C6" t="s">
        <v>2</v>
      </c>
      <c r="D6" t="s">
        <v>3</v>
      </c>
      <c r="E6" t="s">
        <v>4</v>
      </c>
      <c r="F6" t="s">
        <v>594</v>
      </c>
      <c r="G6" t="s">
        <v>6</v>
      </c>
      <c r="H6" t="s">
        <v>7</v>
      </c>
      <c r="I6" t="s">
        <v>600</v>
      </c>
      <c r="J6" t="s">
        <v>624</v>
      </c>
      <c r="K6" t="s">
        <v>596</v>
      </c>
      <c r="L6" t="s">
        <v>680</v>
      </c>
      <c r="M6" s="8" t="s">
        <v>681</v>
      </c>
    </row>
    <row r="7" spans="1:14" x14ac:dyDescent="0.25">
      <c r="A7" t="s">
        <v>287</v>
      </c>
      <c r="B7">
        <v>402</v>
      </c>
      <c r="C7" t="s">
        <v>270</v>
      </c>
      <c r="D7" t="s">
        <v>288</v>
      </c>
      <c r="E7" t="s">
        <v>289</v>
      </c>
      <c r="F7" s="1">
        <v>44365</v>
      </c>
      <c r="G7" s="4">
        <v>100000</v>
      </c>
      <c r="H7" t="s">
        <v>290</v>
      </c>
      <c r="I7">
        <v>23.98</v>
      </c>
      <c r="J7" s="4">
        <f t="shared" ref="J7:J9" si="0">+G7/I7</f>
        <v>4170.1417848206838</v>
      </c>
      <c r="K7" t="s">
        <v>16</v>
      </c>
      <c r="L7">
        <v>25</v>
      </c>
      <c r="M7" s="4">
        <f>+G7/I7*L7</f>
        <v>104253.54462051709</v>
      </c>
      <c r="N7" t="s">
        <v>291</v>
      </c>
    </row>
    <row r="8" spans="1:14" x14ac:dyDescent="0.25">
      <c r="A8" t="s">
        <v>514</v>
      </c>
      <c r="B8">
        <v>402</v>
      </c>
      <c r="C8" t="s">
        <v>466</v>
      </c>
      <c r="D8" t="s">
        <v>515</v>
      </c>
      <c r="E8" t="s">
        <v>516</v>
      </c>
      <c r="F8" s="1">
        <v>44411</v>
      </c>
      <c r="G8" s="4">
        <v>99000</v>
      </c>
      <c r="H8" t="s">
        <v>517</v>
      </c>
      <c r="I8">
        <v>30</v>
      </c>
      <c r="J8" s="4">
        <f t="shared" si="0"/>
        <v>3300</v>
      </c>
      <c r="K8" t="s">
        <v>16</v>
      </c>
      <c r="L8">
        <v>25</v>
      </c>
      <c r="M8" s="4">
        <f t="shared" ref="M8:M9" si="1">+G8/I8*L8</f>
        <v>82500</v>
      </c>
    </row>
    <row r="9" spans="1:14" x14ac:dyDescent="0.25">
      <c r="A9" t="s">
        <v>98</v>
      </c>
      <c r="B9">
        <v>402</v>
      </c>
      <c r="C9" t="s">
        <v>89</v>
      </c>
      <c r="D9" t="s">
        <v>99</v>
      </c>
      <c r="E9" t="s">
        <v>100</v>
      </c>
      <c r="F9" s="1">
        <v>44650</v>
      </c>
      <c r="G9" s="4">
        <v>128000</v>
      </c>
      <c r="H9" t="s">
        <v>101</v>
      </c>
      <c r="I9">
        <v>30.06</v>
      </c>
      <c r="J9" s="4">
        <f t="shared" si="0"/>
        <v>4258.1503659347973</v>
      </c>
      <c r="K9" t="s">
        <v>16</v>
      </c>
      <c r="L9">
        <v>25</v>
      </c>
      <c r="M9" s="4">
        <f t="shared" si="1"/>
        <v>106453.75914836994</v>
      </c>
      <c r="N9" t="s">
        <v>102</v>
      </c>
    </row>
    <row r="10" spans="1:14" x14ac:dyDescent="0.25">
      <c r="G10" s="7">
        <f>SUM(G7:G9)</f>
        <v>327000</v>
      </c>
      <c r="I10">
        <f>SUM(I7:I9)</f>
        <v>84.04</v>
      </c>
    </row>
    <row r="11" spans="1:14" x14ac:dyDescent="0.25">
      <c r="J11" s="7">
        <f>AVERAGE(J7:J10)</f>
        <v>3909.430716918494</v>
      </c>
      <c r="M11" s="7">
        <f>AVERAGE(M7:M10)</f>
        <v>97735.767922962332</v>
      </c>
    </row>
    <row r="14" spans="1:14" x14ac:dyDescent="0.25">
      <c r="G14" s="7">
        <f>AVERAGE(G7:G9)</f>
        <v>109000</v>
      </c>
      <c r="M14" t="s">
        <v>603</v>
      </c>
      <c r="N14" s="4">
        <v>109000</v>
      </c>
    </row>
    <row r="15" spans="1:14" ht="45" x14ac:dyDescent="0.25">
      <c r="M15" s="8" t="s">
        <v>690</v>
      </c>
      <c r="N15" s="4">
        <v>97736</v>
      </c>
    </row>
    <row r="16" spans="1:14" x14ac:dyDescent="0.25">
      <c r="N16" s="12"/>
    </row>
    <row r="17" spans="13:14" x14ac:dyDescent="0.25">
      <c r="M17" t="s">
        <v>606</v>
      </c>
      <c r="N17" s="12">
        <v>97700</v>
      </c>
    </row>
  </sheetData>
  <mergeCells count="2">
    <mergeCell ref="A3:N3"/>
    <mergeCell ref="A4:N4"/>
  </mergeCells>
  <pageMargins left="0.7" right="0.7" top="0.75" bottom="0.75" header="0.3" footer="0.3"/>
  <pageSetup scale="5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15C7-E1CA-4515-9DFB-5C3FB6FE8F40}">
  <sheetPr>
    <pageSetUpPr fitToPage="1"/>
  </sheetPr>
  <dimension ref="A1:N16"/>
  <sheetViews>
    <sheetView topLeftCell="E1" workbookViewId="0">
      <selection activeCell="A2" sqref="A2:N2"/>
    </sheetView>
  </sheetViews>
  <sheetFormatPr defaultRowHeight="15" x14ac:dyDescent="0.25"/>
  <cols>
    <col min="1" max="1" width="18.5703125" bestFit="1" customWidth="1"/>
    <col min="2" max="2" width="6.7109375" customWidth="1"/>
    <col min="3" max="3" width="19.85546875" bestFit="1" customWidth="1"/>
    <col min="4" max="4" width="24.7109375" bestFit="1" customWidth="1"/>
    <col min="5" max="5" width="36.42578125" customWidth="1"/>
    <col min="6" max="6" width="10.7109375" customWidth="1"/>
    <col min="7" max="7" width="9.7109375" bestFit="1" customWidth="1"/>
    <col min="8" max="8" width="15.42578125" bestFit="1" customWidth="1"/>
    <col min="9" max="9" width="6" bestFit="1" customWidth="1"/>
    <col min="10" max="10" width="15.7109375" customWidth="1"/>
    <col min="11" max="11" width="15.5703125" bestFit="1" customWidth="1"/>
    <col min="12" max="12" width="9.140625" customWidth="1"/>
    <col min="13" max="13" width="14.28515625" customWidth="1"/>
    <col min="14" max="14" width="20.140625" bestFit="1" customWidth="1"/>
  </cols>
  <sheetData>
    <row r="1" spans="1:14" x14ac:dyDescent="0.25">
      <c r="A1" s="16" t="s">
        <v>707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s="8" customFormat="1" ht="37.9" customHeight="1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7</v>
      </c>
      <c r="I4" s="8" t="s">
        <v>640</v>
      </c>
      <c r="J4" s="8" t="s">
        <v>624</v>
      </c>
      <c r="K4" s="8" t="s">
        <v>596</v>
      </c>
      <c r="L4" s="8" t="s">
        <v>610</v>
      </c>
      <c r="M4" s="8" t="s">
        <v>641</v>
      </c>
    </row>
    <row r="5" spans="1:14" x14ac:dyDescent="0.25">
      <c r="A5" t="s">
        <v>70</v>
      </c>
      <c r="B5">
        <v>402</v>
      </c>
      <c r="C5" t="s">
        <v>23</v>
      </c>
      <c r="D5" t="s">
        <v>71</v>
      </c>
      <c r="E5" t="s">
        <v>72</v>
      </c>
      <c r="F5" s="1">
        <v>44974</v>
      </c>
      <c r="G5" s="4">
        <v>149900</v>
      </c>
      <c r="H5" t="s">
        <v>73</v>
      </c>
      <c r="I5">
        <v>30</v>
      </c>
      <c r="J5" s="4">
        <f>+'30 Acre'!G5/'30 Acre'!I5</f>
        <v>4996.666666666667</v>
      </c>
      <c r="K5" t="s">
        <v>16</v>
      </c>
      <c r="L5">
        <v>30</v>
      </c>
      <c r="M5" s="4">
        <f>+G5/I5*L5</f>
        <v>149900</v>
      </c>
      <c r="N5" t="s">
        <v>52</v>
      </c>
    </row>
    <row r="6" spans="1:14" x14ac:dyDescent="0.25">
      <c r="A6" t="s">
        <v>514</v>
      </c>
      <c r="B6">
        <v>402</v>
      </c>
      <c r="C6" t="s">
        <v>466</v>
      </c>
      <c r="D6" t="s">
        <v>515</v>
      </c>
      <c r="E6" t="s">
        <v>516</v>
      </c>
      <c r="F6" s="1">
        <v>44411</v>
      </c>
      <c r="G6" s="4">
        <v>99000</v>
      </c>
      <c r="H6" t="s">
        <v>517</v>
      </c>
      <c r="I6">
        <v>30</v>
      </c>
      <c r="J6" s="4">
        <f>+'30 Acre'!G6/'30 Acre'!I6</f>
        <v>3300</v>
      </c>
      <c r="K6" t="s">
        <v>16</v>
      </c>
      <c r="L6">
        <v>30</v>
      </c>
      <c r="M6" s="4">
        <f t="shared" ref="M6:M8" si="0">+G6/I6*L6</f>
        <v>99000</v>
      </c>
    </row>
    <row r="7" spans="1:14" x14ac:dyDescent="0.25">
      <c r="A7" t="s">
        <v>98</v>
      </c>
      <c r="B7">
        <v>402</v>
      </c>
      <c r="C7" t="s">
        <v>89</v>
      </c>
      <c r="D7" t="s">
        <v>99</v>
      </c>
      <c r="E7" t="s">
        <v>100</v>
      </c>
      <c r="F7" s="1">
        <v>44650</v>
      </c>
      <c r="G7" s="4">
        <v>128000</v>
      </c>
      <c r="H7" t="s">
        <v>101</v>
      </c>
      <c r="I7">
        <v>30.06</v>
      </c>
      <c r="J7" s="4">
        <f>+'30 Acre'!G7/'30 Acre'!I7</f>
        <v>4258.1503659347973</v>
      </c>
      <c r="K7" t="s">
        <v>16</v>
      </c>
      <c r="L7">
        <v>30</v>
      </c>
      <c r="M7" s="4">
        <f t="shared" si="0"/>
        <v>127744.51097804392</v>
      </c>
      <c r="N7" t="s">
        <v>102</v>
      </c>
    </row>
    <row r="8" spans="1:14" x14ac:dyDescent="0.25">
      <c r="A8" t="s">
        <v>375</v>
      </c>
      <c r="B8">
        <v>402</v>
      </c>
      <c r="C8" t="s">
        <v>352</v>
      </c>
      <c r="D8" t="s">
        <v>376</v>
      </c>
      <c r="E8" t="s">
        <v>377</v>
      </c>
      <c r="F8" s="1">
        <v>44421</v>
      </c>
      <c r="G8" s="4">
        <v>100000</v>
      </c>
      <c r="H8" t="s">
        <v>378</v>
      </c>
      <c r="I8">
        <v>35.69</v>
      </c>
      <c r="J8" s="4">
        <f>+'30 Acre'!G8/'30 Acre'!I8</f>
        <v>2801.9052956010087</v>
      </c>
      <c r="K8" t="s">
        <v>16</v>
      </c>
      <c r="L8">
        <v>30</v>
      </c>
      <c r="M8" s="4">
        <f t="shared" si="0"/>
        <v>84057.158868030267</v>
      </c>
    </row>
    <row r="9" spans="1:14" x14ac:dyDescent="0.25">
      <c r="G9" s="7">
        <f>SUM(G5:G8)</f>
        <v>476900</v>
      </c>
      <c r="I9">
        <f>SUM(I5:I8)</f>
        <v>125.75</v>
      </c>
    </row>
    <row r="10" spans="1:14" x14ac:dyDescent="0.25">
      <c r="J10" s="7">
        <f>AVERAGE(J5:J8)</f>
        <v>3839.1805820506188</v>
      </c>
      <c r="M10" s="7">
        <f>AVERAGE(M5:M8)</f>
        <v>115175.41746151855</v>
      </c>
    </row>
    <row r="13" spans="1:14" x14ac:dyDescent="0.25">
      <c r="G13" s="7">
        <f>AVERAGE(G5:G8)</f>
        <v>119225</v>
      </c>
      <c r="M13" t="s">
        <v>603</v>
      </c>
      <c r="N13" s="4">
        <v>119225</v>
      </c>
    </row>
    <row r="14" spans="1:14" ht="30" x14ac:dyDescent="0.25">
      <c r="M14" s="8" t="s">
        <v>642</v>
      </c>
      <c r="N14" s="4">
        <v>115175</v>
      </c>
    </row>
    <row r="15" spans="1:14" x14ac:dyDescent="0.25">
      <c r="N15" s="12"/>
    </row>
    <row r="16" spans="1:14" x14ac:dyDescent="0.25">
      <c r="M16" t="s">
        <v>606</v>
      </c>
      <c r="N16" s="12">
        <v>115200</v>
      </c>
    </row>
  </sheetData>
  <mergeCells count="2">
    <mergeCell ref="A1:N1"/>
    <mergeCell ref="A2:N2"/>
  </mergeCells>
  <pageMargins left="0.7" right="0.7" top="0.75" bottom="0.75" header="0.3" footer="0.3"/>
  <pageSetup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1AF3-95C5-4B89-82F1-D7406D248684}">
  <sheetPr>
    <pageSetUpPr fitToPage="1"/>
  </sheetPr>
  <dimension ref="A1:N16"/>
  <sheetViews>
    <sheetView topLeftCell="E1" workbookViewId="0">
      <selection activeCell="A2" sqref="A2:N2"/>
    </sheetView>
  </sheetViews>
  <sheetFormatPr defaultColWidth="20.7109375" defaultRowHeight="15" x14ac:dyDescent="0.25"/>
  <cols>
    <col min="2" max="2" width="6.42578125" customWidth="1"/>
    <col min="5" max="5" width="23.5703125" customWidth="1"/>
    <col min="6" max="6" width="9.28515625" customWidth="1"/>
    <col min="7" max="7" width="12.5703125" customWidth="1"/>
    <col min="8" max="8" width="17.140625" customWidth="1"/>
    <col min="9" max="9" width="8.85546875" customWidth="1"/>
    <col min="10" max="10" width="11" customWidth="1"/>
    <col min="11" max="11" width="17.140625" customWidth="1"/>
    <col min="12" max="12" width="8.7109375" customWidth="1"/>
    <col min="13" max="13" width="11.42578125" customWidth="1"/>
  </cols>
  <sheetData>
    <row r="1" spans="1:14" x14ac:dyDescent="0.25">
      <c r="A1" s="16" t="s">
        <v>708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ht="45" x14ac:dyDescent="0.25">
      <c r="A4" t="s">
        <v>644</v>
      </c>
      <c r="B4" s="8" t="s">
        <v>593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600</v>
      </c>
      <c r="J4" t="s">
        <v>624</v>
      </c>
      <c r="K4" t="s">
        <v>596</v>
      </c>
      <c r="L4" s="8" t="s">
        <v>610</v>
      </c>
      <c r="M4" s="8" t="s">
        <v>645</v>
      </c>
    </row>
    <row r="5" spans="1:14" x14ac:dyDescent="0.25">
      <c r="A5" t="s">
        <v>518</v>
      </c>
      <c r="B5">
        <v>402</v>
      </c>
      <c r="C5" t="s">
        <v>466</v>
      </c>
      <c r="D5" t="s">
        <v>519</v>
      </c>
      <c r="E5" t="s">
        <v>520</v>
      </c>
      <c r="F5" s="1">
        <v>44320</v>
      </c>
      <c r="G5" s="4">
        <v>102500</v>
      </c>
      <c r="H5" t="s">
        <v>521</v>
      </c>
      <c r="I5">
        <v>40</v>
      </c>
      <c r="J5" s="4">
        <f t="shared" ref="J5:J7" si="0">+G5/I5</f>
        <v>2562.5</v>
      </c>
      <c r="K5" t="s">
        <v>16</v>
      </c>
      <c r="L5">
        <v>40</v>
      </c>
      <c r="M5" s="4">
        <f>+G5/I5*L5</f>
        <v>102500</v>
      </c>
    </row>
    <row r="6" spans="1:14" x14ac:dyDescent="0.25">
      <c r="A6" t="s">
        <v>74</v>
      </c>
      <c r="B6">
        <v>402</v>
      </c>
      <c r="C6" t="s">
        <v>23</v>
      </c>
      <c r="D6" t="s">
        <v>75</v>
      </c>
      <c r="E6" t="s">
        <v>76</v>
      </c>
      <c r="F6" s="1">
        <v>44397</v>
      </c>
      <c r="G6" s="4">
        <v>140000</v>
      </c>
      <c r="H6" t="s">
        <v>77</v>
      </c>
      <c r="I6">
        <v>40.270000000000003</v>
      </c>
      <c r="J6" s="4">
        <f t="shared" si="0"/>
        <v>3476.5333995530168</v>
      </c>
      <c r="K6" t="s">
        <v>16</v>
      </c>
      <c r="L6">
        <v>40</v>
      </c>
      <c r="M6" s="4">
        <f t="shared" ref="M6:M7" si="1">+G6/I6*L6</f>
        <v>139061.33598212068</v>
      </c>
      <c r="N6" t="s">
        <v>78</v>
      </c>
    </row>
    <row r="7" spans="1:14" x14ac:dyDescent="0.25">
      <c r="A7" t="s">
        <v>116</v>
      </c>
      <c r="B7">
        <v>402</v>
      </c>
      <c r="C7" t="s">
        <v>104</v>
      </c>
      <c r="D7" t="s">
        <v>117</v>
      </c>
      <c r="E7" t="s">
        <v>118</v>
      </c>
      <c r="F7" s="1">
        <v>44414</v>
      </c>
      <c r="G7" s="4">
        <v>138000</v>
      </c>
      <c r="H7" t="s">
        <v>119</v>
      </c>
      <c r="I7">
        <v>46.94</v>
      </c>
      <c r="J7" s="4">
        <f t="shared" si="0"/>
        <v>2939.9233063485303</v>
      </c>
      <c r="K7" t="s">
        <v>16</v>
      </c>
      <c r="L7">
        <v>40</v>
      </c>
      <c r="M7" s="4">
        <f t="shared" si="1"/>
        <v>117596.93225394121</v>
      </c>
      <c r="N7" t="s">
        <v>102</v>
      </c>
    </row>
    <row r="8" spans="1:14" x14ac:dyDescent="0.25">
      <c r="G8" s="7">
        <f>SUM(G5:G7)</f>
        <v>380500</v>
      </c>
      <c r="I8">
        <f>SUM(I5:I7)</f>
        <v>127.21000000000001</v>
      </c>
    </row>
    <row r="9" spans="1:14" x14ac:dyDescent="0.25">
      <c r="J9" s="7">
        <f>AVERAGE(J5:J7)</f>
        <v>2992.9855686338487</v>
      </c>
      <c r="M9" s="7">
        <f>AVERAGE(M5:M7)</f>
        <v>119719.42274535396</v>
      </c>
    </row>
    <row r="13" spans="1:14" x14ac:dyDescent="0.25">
      <c r="G13" s="7">
        <f>AVERAGE(G5:G7)</f>
        <v>126833.33333333333</v>
      </c>
      <c r="M13" t="s">
        <v>603</v>
      </c>
      <c r="N13" s="4">
        <v>126833</v>
      </c>
    </row>
    <row r="14" spans="1:14" ht="31.15" customHeight="1" x14ac:dyDescent="0.25">
      <c r="M14" s="8" t="s">
        <v>646</v>
      </c>
      <c r="N14" s="4">
        <v>119719</v>
      </c>
    </row>
    <row r="15" spans="1:14" x14ac:dyDescent="0.25">
      <c r="N15" s="12"/>
    </row>
    <row r="16" spans="1:14" x14ac:dyDescent="0.25">
      <c r="M16" t="s">
        <v>606</v>
      </c>
      <c r="N16" s="12">
        <v>119700</v>
      </c>
    </row>
  </sheetData>
  <mergeCells count="2">
    <mergeCell ref="A1:N1"/>
    <mergeCell ref="A2:N2"/>
  </mergeCells>
  <pageMargins left="0.7" right="0.7" top="0.75" bottom="0.75" header="0.3" footer="0.3"/>
  <pageSetup scale="5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6B4F7-F7A1-48FA-9102-C1117EC43DA9}">
  <sheetPr>
    <pageSetUpPr fitToPage="1"/>
  </sheetPr>
  <dimension ref="A1:N14"/>
  <sheetViews>
    <sheetView topLeftCell="C1" zoomScaleNormal="100" workbookViewId="0">
      <selection activeCell="A2" sqref="A2:N2"/>
    </sheetView>
  </sheetViews>
  <sheetFormatPr defaultColWidth="23.85546875" defaultRowHeight="15" x14ac:dyDescent="0.25"/>
  <cols>
    <col min="1" max="1" width="19.5703125" customWidth="1"/>
    <col min="2" max="2" width="7.42578125" customWidth="1"/>
    <col min="4" max="4" width="18.5703125" customWidth="1"/>
    <col min="5" max="5" width="29.85546875" customWidth="1"/>
    <col min="6" max="6" width="11.7109375" customWidth="1"/>
    <col min="7" max="7" width="11.28515625" customWidth="1"/>
    <col min="8" max="8" width="15.140625" customWidth="1"/>
    <col min="9" max="9" width="9.42578125" customWidth="1"/>
    <col min="10" max="10" width="10.42578125" customWidth="1"/>
    <col min="11" max="11" width="17.7109375" customWidth="1"/>
    <col min="12" max="12" width="8" customWidth="1"/>
    <col min="13" max="13" width="11.5703125" customWidth="1"/>
  </cols>
  <sheetData>
    <row r="1" spans="1:14" x14ac:dyDescent="0.25">
      <c r="A1" s="16" t="s">
        <v>709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ht="30" x14ac:dyDescent="0.25">
      <c r="A4" t="s">
        <v>592</v>
      </c>
      <c r="B4" s="8" t="s">
        <v>593</v>
      </c>
      <c r="C4" t="s">
        <v>648</v>
      </c>
      <c r="D4" t="s">
        <v>3</v>
      </c>
      <c r="E4" t="s">
        <v>4</v>
      </c>
      <c r="F4" s="8" t="s">
        <v>594</v>
      </c>
      <c r="G4" t="s">
        <v>6</v>
      </c>
      <c r="H4" t="s">
        <v>7</v>
      </c>
      <c r="I4" t="s">
        <v>600</v>
      </c>
      <c r="J4" t="s">
        <v>624</v>
      </c>
      <c r="K4" t="s">
        <v>596</v>
      </c>
      <c r="L4" s="8" t="s">
        <v>610</v>
      </c>
      <c r="M4" s="8" t="s">
        <v>649</v>
      </c>
      <c r="N4" t="s">
        <v>10</v>
      </c>
    </row>
    <row r="5" spans="1:14" x14ac:dyDescent="0.25">
      <c r="A5" t="s">
        <v>682</v>
      </c>
      <c r="B5">
        <v>402</v>
      </c>
      <c r="C5" t="s">
        <v>653</v>
      </c>
      <c r="D5" t="s">
        <v>683</v>
      </c>
      <c r="E5" t="s">
        <v>684</v>
      </c>
      <c r="F5" s="14">
        <v>44529</v>
      </c>
      <c r="G5" s="4">
        <v>90000</v>
      </c>
      <c r="H5" t="s">
        <v>685</v>
      </c>
      <c r="I5">
        <v>40</v>
      </c>
      <c r="J5" s="4">
        <f t="shared" ref="J5:J6" si="0">+G5/I5</f>
        <v>2250</v>
      </c>
      <c r="K5" t="s">
        <v>16</v>
      </c>
      <c r="L5">
        <v>50</v>
      </c>
      <c r="M5" s="4">
        <f t="shared" ref="M5:M6" si="1">+G5/I5*L5</f>
        <v>112500</v>
      </c>
      <c r="N5" s="4"/>
    </row>
    <row r="6" spans="1:14" x14ac:dyDescent="0.25">
      <c r="A6" t="s">
        <v>686</v>
      </c>
      <c r="B6">
        <v>402</v>
      </c>
      <c r="C6" t="s">
        <v>653</v>
      </c>
      <c r="D6" t="s">
        <v>688</v>
      </c>
      <c r="E6" t="s">
        <v>689</v>
      </c>
      <c r="F6" s="14">
        <v>44540</v>
      </c>
      <c r="G6" s="4">
        <v>120000</v>
      </c>
      <c r="H6" t="s">
        <v>687</v>
      </c>
      <c r="I6">
        <v>40</v>
      </c>
      <c r="J6" s="4">
        <f t="shared" si="0"/>
        <v>3000</v>
      </c>
      <c r="K6" t="s">
        <v>16</v>
      </c>
      <c r="L6">
        <v>50</v>
      </c>
      <c r="M6" s="4">
        <f t="shared" si="1"/>
        <v>150000</v>
      </c>
      <c r="N6" s="4"/>
    </row>
    <row r="7" spans="1:14" x14ac:dyDescent="0.25">
      <c r="G7" s="7">
        <f>SUM(G5:G6)</f>
        <v>210000</v>
      </c>
      <c r="I7">
        <f>SUM(I5:I6)</f>
        <v>80</v>
      </c>
    </row>
    <row r="8" spans="1:14" x14ac:dyDescent="0.25">
      <c r="J8" s="7">
        <f>AVERAGE(J5:J7)</f>
        <v>2625</v>
      </c>
      <c r="M8" s="7">
        <f>AVERAGE(M5:M7)</f>
        <v>131250</v>
      </c>
    </row>
    <row r="10" spans="1:14" x14ac:dyDescent="0.25">
      <c r="N10" s="4"/>
    </row>
    <row r="11" spans="1:14" x14ac:dyDescent="0.25">
      <c r="G11" s="7">
        <f>AVERAGE(G5:G6)</f>
        <v>105000</v>
      </c>
      <c r="M11" t="s">
        <v>603</v>
      </c>
      <c r="N11" s="4">
        <v>105000</v>
      </c>
    </row>
    <row r="12" spans="1:14" ht="45" x14ac:dyDescent="0.25">
      <c r="M12" s="8" t="s">
        <v>650</v>
      </c>
      <c r="N12" s="4">
        <v>131250</v>
      </c>
    </row>
    <row r="13" spans="1:14" x14ac:dyDescent="0.25">
      <c r="N13" s="12"/>
    </row>
    <row r="14" spans="1:14" x14ac:dyDescent="0.25">
      <c r="M14" t="s">
        <v>606</v>
      </c>
      <c r="N14" s="12">
        <v>131200</v>
      </c>
    </row>
  </sheetData>
  <mergeCells count="2">
    <mergeCell ref="A1:N1"/>
    <mergeCell ref="A2:N2"/>
  </mergeCells>
  <pageMargins left="0.7" right="0.7" top="0.75" bottom="0.75" header="0.3" footer="0.3"/>
  <pageSetup scale="5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7BC7-30DC-40C7-B25A-DE097036DCEF}">
  <sheetPr>
    <pageSetUpPr fitToPage="1"/>
  </sheetPr>
  <dimension ref="A1:N19"/>
  <sheetViews>
    <sheetView tabSelected="1" workbookViewId="0">
      <selection activeCell="E16" sqref="E16"/>
    </sheetView>
  </sheetViews>
  <sheetFormatPr defaultRowHeight="15" x14ac:dyDescent="0.25"/>
  <cols>
    <col min="1" max="1" width="18.5703125" bestFit="1" customWidth="1"/>
    <col min="2" max="2" width="7.5703125" customWidth="1"/>
    <col min="3" max="3" width="16.42578125" customWidth="1"/>
    <col min="4" max="4" width="27.5703125" customWidth="1"/>
    <col min="5" max="5" width="22.7109375" customWidth="1"/>
    <col min="6" max="6" width="9.85546875" customWidth="1"/>
    <col min="7" max="7" width="11.42578125" customWidth="1"/>
    <col min="8" max="8" width="20.28515625" bestFit="1" customWidth="1"/>
    <col min="9" max="9" width="6.85546875" customWidth="1"/>
    <col min="10" max="10" width="10.7109375" customWidth="1"/>
    <col min="11" max="11" width="16.28515625" bestFit="1" customWidth="1"/>
    <col min="12" max="12" width="16.28515625" customWidth="1"/>
    <col min="13" max="13" width="12.28515625" customWidth="1"/>
    <col min="14" max="14" width="13.7109375" customWidth="1"/>
  </cols>
  <sheetData>
    <row r="1" spans="1:14" x14ac:dyDescent="0.25">
      <c r="A1" s="16" t="s">
        <v>710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s="8" customFormat="1" ht="45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600</v>
      </c>
      <c r="J4" s="8" t="s">
        <v>624</v>
      </c>
      <c r="K4" s="8" t="s">
        <v>596</v>
      </c>
      <c r="L4" s="8" t="s">
        <v>610</v>
      </c>
      <c r="M4" s="8" t="s">
        <v>675</v>
      </c>
      <c r="N4" s="8" t="s">
        <v>10</v>
      </c>
    </row>
    <row r="5" spans="1:14" x14ac:dyDescent="0.25">
      <c r="A5" t="s">
        <v>347</v>
      </c>
      <c r="B5">
        <v>402</v>
      </c>
      <c r="C5" t="s">
        <v>337</v>
      </c>
      <c r="D5" t="s">
        <v>348</v>
      </c>
      <c r="E5" t="s">
        <v>349</v>
      </c>
      <c r="F5" s="1">
        <v>44288</v>
      </c>
      <c r="G5" s="4">
        <v>210000</v>
      </c>
      <c r="H5" t="s">
        <v>350</v>
      </c>
      <c r="I5">
        <v>80</v>
      </c>
      <c r="J5" s="4">
        <f t="shared" ref="J5" si="0">+G5/I5</f>
        <v>2625</v>
      </c>
      <c r="K5" t="s">
        <v>16</v>
      </c>
      <c r="L5">
        <v>100</v>
      </c>
      <c r="M5" s="4">
        <f>+G5/I5*L5</f>
        <v>262500</v>
      </c>
      <c r="N5" t="s">
        <v>31</v>
      </c>
    </row>
    <row r="6" spans="1:14" x14ac:dyDescent="0.25">
      <c r="A6" t="s">
        <v>652</v>
      </c>
      <c r="B6">
        <v>402</v>
      </c>
      <c r="C6" t="s">
        <v>653</v>
      </c>
      <c r="D6" t="s">
        <v>654</v>
      </c>
      <c r="E6" t="s">
        <v>655</v>
      </c>
      <c r="F6" s="1">
        <v>44594</v>
      </c>
      <c r="G6" s="4">
        <v>165000</v>
      </c>
      <c r="H6" t="s">
        <v>656</v>
      </c>
      <c r="I6">
        <v>80</v>
      </c>
      <c r="J6" s="4">
        <v>2062</v>
      </c>
      <c r="K6" t="s">
        <v>16</v>
      </c>
      <c r="L6">
        <v>100</v>
      </c>
      <c r="M6" s="4">
        <f t="shared" ref="M6:M10" si="1">+G6/I6*L6</f>
        <v>206250</v>
      </c>
      <c r="N6" t="s">
        <v>248</v>
      </c>
    </row>
    <row r="7" spans="1:14" x14ac:dyDescent="0.25">
      <c r="A7" t="s">
        <v>657</v>
      </c>
      <c r="B7">
        <v>402</v>
      </c>
      <c r="C7" t="s">
        <v>658</v>
      </c>
      <c r="D7" t="s">
        <v>659</v>
      </c>
      <c r="E7" t="s">
        <v>660</v>
      </c>
      <c r="F7" s="1">
        <v>44558</v>
      </c>
      <c r="G7" s="4">
        <v>235000</v>
      </c>
      <c r="H7" t="s">
        <v>661</v>
      </c>
      <c r="I7">
        <v>120</v>
      </c>
      <c r="J7" s="4">
        <v>1958</v>
      </c>
      <c r="K7" t="s">
        <v>16</v>
      </c>
      <c r="L7">
        <v>100</v>
      </c>
      <c r="M7" s="4">
        <f t="shared" si="1"/>
        <v>195833.33333333331</v>
      </c>
      <c r="N7" t="s">
        <v>31</v>
      </c>
    </row>
    <row r="8" spans="1:14" x14ac:dyDescent="0.25">
      <c r="A8" t="s">
        <v>662</v>
      </c>
      <c r="B8">
        <v>402</v>
      </c>
      <c r="C8" t="s">
        <v>658</v>
      </c>
      <c r="D8" t="s">
        <v>663</v>
      </c>
      <c r="E8" t="s">
        <v>664</v>
      </c>
      <c r="F8" s="1">
        <v>44757</v>
      </c>
      <c r="G8" s="4">
        <v>250000</v>
      </c>
      <c r="H8" t="s">
        <v>665</v>
      </c>
      <c r="I8">
        <v>160</v>
      </c>
      <c r="J8" s="4">
        <v>1562</v>
      </c>
      <c r="K8" t="s">
        <v>16</v>
      </c>
      <c r="L8">
        <v>100</v>
      </c>
      <c r="M8" s="4">
        <f t="shared" si="1"/>
        <v>156250</v>
      </c>
    </row>
    <row r="9" spans="1:14" x14ac:dyDescent="0.25">
      <c r="A9" t="s">
        <v>666</v>
      </c>
      <c r="B9">
        <v>402</v>
      </c>
      <c r="C9" t="s">
        <v>658</v>
      </c>
      <c r="D9" t="s">
        <v>667</v>
      </c>
      <c r="E9" t="s">
        <v>668</v>
      </c>
      <c r="F9" s="1">
        <v>44505</v>
      </c>
      <c r="G9" s="4">
        <v>220000</v>
      </c>
      <c r="H9" t="s">
        <v>669</v>
      </c>
      <c r="I9">
        <v>77.5</v>
      </c>
      <c r="J9" s="4">
        <v>2838</v>
      </c>
      <c r="K9" t="s">
        <v>16</v>
      </c>
      <c r="L9">
        <v>100</v>
      </c>
      <c r="M9" s="4">
        <f t="shared" si="1"/>
        <v>283870.96774193546</v>
      </c>
    </row>
    <row r="10" spans="1:14" x14ac:dyDescent="0.25">
      <c r="A10" t="s">
        <v>670</v>
      </c>
      <c r="B10">
        <v>402</v>
      </c>
      <c r="C10" t="s">
        <v>658</v>
      </c>
      <c r="D10" t="s">
        <v>671</v>
      </c>
      <c r="E10" t="s">
        <v>672</v>
      </c>
      <c r="F10" s="1">
        <v>44518</v>
      </c>
      <c r="G10" s="4">
        <v>192000</v>
      </c>
      <c r="H10" t="s">
        <v>673</v>
      </c>
      <c r="I10">
        <v>79.36</v>
      </c>
      <c r="J10" s="4">
        <v>2419</v>
      </c>
      <c r="K10" t="s">
        <v>16</v>
      </c>
      <c r="L10">
        <v>100</v>
      </c>
      <c r="M10" s="4">
        <f t="shared" si="1"/>
        <v>241935.48387096776</v>
      </c>
      <c r="N10" t="s">
        <v>674</v>
      </c>
    </row>
    <row r="11" spans="1:14" x14ac:dyDescent="0.25">
      <c r="G11" s="7">
        <f>SUM(G5:G10)</f>
        <v>1272000</v>
      </c>
      <c r="I11">
        <f>SUM(I5:I10)</f>
        <v>596.86</v>
      </c>
      <c r="J11" s="4"/>
    </row>
    <row r="12" spans="1:14" x14ac:dyDescent="0.25">
      <c r="J12" s="7">
        <f>AVERAGE(J5:J10)</f>
        <v>2244</v>
      </c>
      <c r="M12" s="7">
        <f>AVERAGE(M10)</f>
        <v>241935.48387096776</v>
      </c>
    </row>
    <row r="16" spans="1:14" x14ac:dyDescent="0.25">
      <c r="G16" s="7">
        <f>AVERAGE(G5:G10)</f>
        <v>212000</v>
      </c>
      <c r="M16" t="s">
        <v>603</v>
      </c>
      <c r="N16" s="4">
        <v>212000</v>
      </c>
    </row>
    <row r="17" spans="13:14" ht="60" x14ac:dyDescent="0.25">
      <c r="M17" s="8" t="s">
        <v>676</v>
      </c>
      <c r="N17" s="4">
        <v>241935</v>
      </c>
    </row>
    <row r="18" spans="13:14" x14ac:dyDescent="0.25">
      <c r="N18" s="12"/>
    </row>
    <row r="19" spans="13:14" x14ac:dyDescent="0.25">
      <c r="M19" t="s">
        <v>606</v>
      </c>
      <c r="N19" s="12">
        <v>241900</v>
      </c>
    </row>
  </sheetData>
  <mergeCells count="2">
    <mergeCell ref="A1:N1"/>
    <mergeCell ref="A2:N2"/>
  </mergeCell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50DE-4E0E-4AB0-87A3-463F6A1A2ACD}">
  <sheetPr>
    <pageSetUpPr fitToPage="1"/>
  </sheetPr>
  <dimension ref="A1:N23"/>
  <sheetViews>
    <sheetView zoomScale="98" zoomScaleNormal="98" workbookViewId="0">
      <selection activeCell="J18" sqref="J18"/>
    </sheetView>
  </sheetViews>
  <sheetFormatPr defaultRowHeight="15" x14ac:dyDescent="0.25"/>
  <cols>
    <col min="1" max="1" width="18.28515625" customWidth="1"/>
    <col min="2" max="2" width="6.28515625" customWidth="1"/>
    <col min="3" max="3" width="21.28515625" customWidth="1"/>
    <col min="4" max="4" width="28.42578125" customWidth="1"/>
    <col min="5" max="5" width="30.42578125" customWidth="1"/>
    <col min="6" max="6" width="10.28515625" customWidth="1"/>
    <col min="7" max="7" width="10.140625" customWidth="1"/>
    <col min="8" max="8" width="18.28515625" customWidth="1"/>
    <col min="10" max="10" width="11.28515625" bestFit="1" customWidth="1"/>
    <col min="11" max="11" width="18" customWidth="1"/>
    <col min="12" max="12" width="7.5703125" customWidth="1"/>
    <col min="13" max="13" width="12.5703125" customWidth="1"/>
    <col min="14" max="14" width="11.7109375" customWidth="1"/>
  </cols>
  <sheetData>
    <row r="1" spans="1:14" x14ac:dyDescent="0.25">
      <c r="A1" s="16" t="s">
        <v>695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x14ac:dyDescent="0.25">
      <c r="A2" s="16" t="s">
        <v>677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"/>
    </row>
    <row r="3" spans="1:14" ht="49.9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18" customHeight="1" x14ac:dyDescent="0.25">
      <c r="A4" t="s">
        <v>592</v>
      </c>
      <c r="B4" t="s">
        <v>593</v>
      </c>
      <c r="C4" t="s">
        <v>2</v>
      </c>
      <c r="D4" t="s">
        <v>3</v>
      </c>
      <c r="E4" t="s">
        <v>4</v>
      </c>
      <c r="F4" t="s">
        <v>594</v>
      </c>
      <c r="G4" t="s">
        <v>6</v>
      </c>
      <c r="H4" t="s">
        <v>7</v>
      </c>
      <c r="I4" t="s">
        <v>595</v>
      </c>
      <c r="J4" t="s">
        <v>605</v>
      </c>
      <c r="K4" t="s">
        <v>596</v>
      </c>
      <c r="L4" s="8" t="s">
        <v>678</v>
      </c>
      <c r="M4" s="8" t="s">
        <v>617</v>
      </c>
      <c r="N4" t="s">
        <v>10</v>
      </c>
    </row>
    <row r="5" spans="1:14" x14ac:dyDescent="0.25">
      <c r="A5" t="s">
        <v>522</v>
      </c>
      <c r="B5">
        <v>402</v>
      </c>
      <c r="C5" t="s">
        <v>523</v>
      </c>
      <c r="D5" t="s">
        <v>524</v>
      </c>
      <c r="E5" t="s">
        <v>525</v>
      </c>
      <c r="F5" s="1">
        <v>44924</v>
      </c>
      <c r="G5" s="4">
        <v>25000</v>
      </c>
      <c r="H5" t="s">
        <v>526</v>
      </c>
      <c r="I5">
        <v>0.996</v>
      </c>
      <c r="J5" s="4">
        <f t="shared" ref="J5:J15" si="0">+G5/I5</f>
        <v>25100.401606425701</v>
      </c>
      <c r="K5" t="s">
        <v>16</v>
      </c>
      <c r="L5">
        <v>1</v>
      </c>
      <c r="M5" s="4">
        <f t="shared" ref="M5:M15" si="1">+G5/I5</f>
        <v>25100.401606425701</v>
      </c>
    </row>
    <row r="6" spans="1:14" x14ac:dyDescent="0.25">
      <c r="A6" t="s">
        <v>309</v>
      </c>
      <c r="B6">
        <v>402</v>
      </c>
      <c r="C6" t="s">
        <v>293</v>
      </c>
      <c r="D6" t="s">
        <v>304</v>
      </c>
      <c r="E6" t="s">
        <v>310</v>
      </c>
      <c r="F6" s="1">
        <v>44816</v>
      </c>
      <c r="G6" s="4">
        <v>14000</v>
      </c>
      <c r="H6" t="s">
        <v>306</v>
      </c>
      <c r="I6">
        <v>1</v>
      </c>
      <c r="J6" s="4">
        <f t="shared" si="0"/>
        <v>14000</v>
      </c>
      <c r="K6" t="s">
        <v>16</v>
      </c>
      <c r="L6">
        <v>1</v>
      </c>
      <c r="M6" s="4">
        <f t="shared" si="1"/>
        <v>14000</v>
      </c>
    </row>
    <row r="7" spans="1:14" x14ac:dyDescent="0.25">
      <c r="A7" t="s">
        <v>351</v>
      </c>
      <c r="B7">
        <v>402</v>
      </c>
      <c r="C7" t="s">
        <v>352</v>
      </c>
      <c r="D7" t="s">
        <v>353</v>
      </c>
      <c r="E7" t="s">
        <v>354</v>
      </c>
      <c r="F7" s="1">
        <v>44655</v>
      </c>
      <c r="G7" s="4">
        <v>14900</v>
      </c>
      <c r="H7" t="s">
        <v>355</v>
      </c>
      <c r="I7">
        <v>1</v>
      </c>
      <c r="J7" s="4">
        <f t="shared" si="0"/>
        <v>14900</v>
      </c>
      <c r="K7" t="s">
        <v>16</v>
      </c>
      <c r="L7">
        <v>1</v>
      </c>
      <c r="M7" s="4">
        <f t="shared" si="1"/>
        <v>14900</v>
      </c>
      <c r="N7" t="s">
        <v>230</v>
      </c>
    </row>
    <row r="8" spans="1:14" x14ac:dyDescent="0.25">
      <c r="A8" t="s">
        <v>564</v>
      </c>
      <c r="B8">
        <v>402</v>
      </c>
      <c r="C8" t="s">
        <v>560</v>
      </c>
      <c r="D8" t="s">
        <v>565</v>
      </c>
      <c r="E8" t="s">
        <v>566</v>
      </c>
      <c r="F8" s="1">
        <v>44504</v>
      </c>
      <c r="G8" s="4">
        <v>20000</v>
      </c>
      <c r="H8" t="s">
        <v>567</v>
      </c>
      <c r="I8">
        <v>1.002</v>
      </c>
      <c r="J8" s="4">
        <f t="shared" si="0"/>
        <v>19960.079840319362</v>
      </c>
      <c r="K8" t="s">
        <v>16</v>
      </c>
      <c r="L8">
        <v>1</v>
      </c>
      <c r="M8" s="4">
        <f t="shared" si="1"/>
        <v>19960.079840319362</v>
      </c>
    </row>
    <row r="9" spans="1:14" x14ac:dyDescent="0.25">
      <c r="A9" t="s">
        <v>79</v>
      </c>
      <c r="B9">
        <v>402</v>
      </c>
      <c r="C9" t="s">
        <v>80</v>
      </c>
      <c r="D9" t="s">
        <v>81</v>
      </c>
      <c r="E9" t="s">
        <v>82</v>
      </c>
      <c r="F9" s="1">
        <v>44805</v>
      </c>
      <c r="G9" s="4">
        <v>32900</v>
      </c>
      <c r="H9" t="s">
        <v>83</v>
      </c>
      <c r="I9">
        <v>1.04</v>
      </c>
      <c r="J9" s="4">
        <f t="shared" si="0"/>
        <v>31634.615384615383</v>
      </c>
      <c r="K9" t="s">
        <v>16</v>
      </c>
      <c r="L9">
        <v>1</v>
      </c>
      <c r="M9" s="4">
        <f t="shared" si="1"/>
        <v>31634.615384615383</v>
      </c>
    </row>
    <row r="10" spans="1:14" x14ac:dyDescent="0.25">
      <c r="A10" t="s">
        <v>269</v>
      </c>
      <c r="B10">
        <v>402</v>
      </c>
      <c r="C10" t="s">
        <v>270</v>
      </c>
      <c r="D10" t="s">
        <v>271</v>
      </c>
      <c r="E10" t="s">
        <v>272</v>
      </c>
      <c r="F10" s="1">
        <v>44832</v>
      </c>
      <c r="G10" s="4">
        <v>19000</v>
      </c>
      <c r="H10" t="s">
        <v>273</v>
      </c>
      <c r="I10">
        <v>1.0900000000000001</v>
      </c>
      <c r="J10" s="4">
        <f t="shared" si="0"/>
        <v>17431.192660550456</v>
      </c>
      <c r="K10" t="s">
        <v>16</v>
      </c>
      <c r="L10">
        <v>1</v>
      </c>
      <c r="M10" s="4">
        <f t="shared" si="1"/>
        <v>17431.192660550456</v>
      </c>
      <c r="N10" t="s">
        <v>31</v>
      </c>
    </row>
    <row r="11" spans="1:14" x14ac:dyDescent="0.25">
      <c r="A11" t="s">
        <v>27</v>
      </c>
      <c r="B11">
        <v>402</v>
      </c>
      <c r="C11" t="s">
        <v>23</v>
      </c>
      <c r="D11" t="s">
        <v>28</v>
      </c>
      <c r="E11" t="s">
        <v>29</v>
      </c>
      <c r="F11" s="1">
        <v>44837</v>
      </c>
      <c r="G11" s="4">
        <v>27500</v>
      </c>
      <c r="H11" t="s">
        <v>30</v>
      </c>
      <c r="I11">
        <v>1.1200000000000001</v>
      </c>
      <c r="J11" s="4">
        <f t="shared" si="0"/>
        <v>24553.571428571428</v>
      </c>
      <c r="K11" t="s">
        <v>16</v>
      </c>
      <c r="L11">
        <v>1</v>
      </c>
      <c r="M11" s="4">
        <f t="shared" si="1"/>
        <v>24553.571428571428</v>
      </c>
      <c r="N11" t="s">
        <v>31</v>
      </c>
    </row>
    <row r="12" spans="1:14" x14ac:dyDescent="0.25">
      <c r="A12" t="s">
        <v>32</v>
      </c>
      <c r="B12">
        <v>402</v>
      </c>
      <c r="C12" t="s">
        <v>23</v>
      </c>
      <c r="D12" t="s">
        <v>28</v>
      </c>
      <c r="E12" t="s">
        <v>33</v>
      </c>
      <c r="F12" s="1">
        <v>44895</v>
      </c>
      <c r="G12" s="4">
        <v>25000</v>
      </c>
      <c r="H12" t="s">
        <v>30</v>
      </c>
      <c r="I12">
        <v>1.1200000000000001</v>
      </c>
      <c r="J12" s="4">
        <f t="shared" si="0"/>
        <v>22321.428571428569</v>
      </c>
      <c r="K12" t="s">
        <v>16</v>
      </c>
      <c r="L12">
        <v>1</v>
      </c>
      <c r="M12" s="4">
        <f t="shared" si="1"/>
        <v>22321.428571428569</v>
      </c>
      <c r="N12" t="s">
        <v>31</v>
      </c>
    </row>
    <row r="13" spans="1:14" x14ac:dyDescent="0.25">
      <c r="A13" t="s">
        <v>568</v>
      </c>
      <c r="B13">
        <v>402</v>
      </c>
      <c r="C13" t="s">
        <v>560</v>
      </c>
      <c r="D13" t="s">
        <v>569</v>
      </c>
      <c r="E13" t="s">
        <v>570</v>
      </c>
      <c r="F13" s="1">
        <v>44848</v>
      </c>
      <c r="G13" s="4">
        <v>21000</v>
      </c>
      <c r="H13" t="s">
        <v>571</v>
      </c>
      <c r="I13">
        <v>1.1200000000000001</v>
      </c>
      <c r="J13" s="4">
        <f t="shared" si="0"/>
        <v>18750</v>
      </c>
      <c r="K13" t="s">
        <v>16</v>
      </c>
      <c r="L13">
        <v>1</v>
      </c>
      <c r="M13" s="4">
        <f t="shared" si="1"/>
        <v>18750</v>
      </c>
    </row>
    <row r="14" spans="1:14" x14ac:dyDescent="0.25">
      <c r="A14" t="s">
        <v>527</v>
      </c>
      <c r="B14">
        <v>402</v>
      </c>
      <c r="C14" t="s">
        <v>523</v>
      </c>
      <c r="D14" t="s">
        <v>528</v>
      </c>
      <c r="E14" t="s">
        <v>529</v>
      </c>
      <c r="F14" s="1">
        <v>44620</v>
      </c>
      <c r="G14" s="4">
        <v>27000</v>
      </c>
      <c r="H14" t="s">
        <v>530</v>
      </c>
      <c r="I14">
        <v>1.1299999999999999</v>
      </c>
      <c r="J14" s="4">
        <f t="shared" si="0"/>
        <v>23893.805309734515</v>
      </c>
      <c r="K14" t="s">
        <v>16</v>
      </c>
      <c r="L14">
        <v>1</v>
      </c>
      <c r="M14" s="4">
        <f t="shared" si="1"/>
        <v>23893.805309734515</v>
      </c>
    </row>
    <row r="15" spans="1:14" x14ac:dyDescent="0.25">
      <c r="A15" t="s">
        <v>531</v>
      </c>
      <c r="B15">
        <v>402</v>
      </c>
      <c r="C15" t="s">
        <v>523</v>
      </c>
      <c r="D15" t="s">
        <v>532</v>
      </c>
      <c r="E15" t="s">
        <v>533</v>
      </c>
      <c r="F15" s="1">
        <v>44502</v>
      </c>
      <c r="G15" s="4">
        <v>9000</v>
      </c>
      <c r="H15" t="s">
        <v>534</v>
      </c>
      <c r="I15">
        <v>1.1299999999999999</v>
      </c>
      <c r="J15" s="4">
        <f t="shared" si="0"/>
        <v>7964.6017699115055</v>
      </c>
      <c r="K15" t="s">
        <v>16</v>
      </c>
      <c r="L15">
        <v>1</v>
      </c>
      <c r="M15" s="4">
        <f t="shared" si="1"/>
        <v>7964.6017699115055</v>
      </c>
    </row>
    <row r="16" spans="1:14" x14ac:dyDescent="0.25">
      <c r="F16" s="1"/>
      <c r="G16" s="4">
        <f>SUM(G5:G15)</f>
        <v>235300</v>
      </c>
      <c r="I16" s="5">
        <f>SUM(I5:I15)</f>
        <v>11.747999999999998</v>
      </c>
      <c r="J16" s="5"/>
      <c r="M16" s="7"/>
      <c r="N16" s="2"/>
    </row>
    <row r="17" spans="6:14" x14ac:dyDescent="0.25">
      <c r="F17" s="1"/>
      <c r="G17" s="4"/>
      <c r="I17" s="5"/>
      <c r="J17" s="12">
        <f>AVERAGE(J5:J16)</f>
        <v>20046.336051959723</v>
      </c>
      <c r="M17" s="7">
        <f>AVERAGE(M5:M15)</f>
        <v>20046.336051959723</v>
      </c>
      <c r="N17" s="2"/>
    </row>
    <row r="18" spans="6:14" x14ac:dyDescent="0.25">
      <c r="F18" s="1"/>
      <c r="G18" s="4"/>
      <c r="I18" s="5"/>
      <c r="J18" s="5"/>
      <c r="M18" s="7"/>
      <c r="N18" s="4"/>
    </row>
    <row r="19" spans="6:14" x14ac:dyDescent="0.25">
      <c r="F19" s="1"/>
      <c r="G19" s="4"/>
    </row>
    <row r="20" spans="6:14" x14ac:dyDescent="0.25">
      <c r="F20" s="1"/>
      <c r="G20" s="4">
        <f>AVERAGE(G5:G15)</f>
        <v>21390.909090909092</v>
      </c>
      <c r="M20" t="s">
        <v>603</v>
      </c>
      <c r="N20" s="4">
        <v>21391</v>
      </c>
    </row>
    <row r="21" spans="6:14" ht="45" x14ac:dyDescent="0.25">
      <c r="M21" s="8" t="s">
        <v>621</v>
      </c>
      <c r="N21" s="4">
        <v>20046</v>
      </c>
    </row>
    <row r="22" spans="6:14" x14ac:dyDescent="0.25">
      <c r="N22" s="12"/>
    </row>
    <row r="23" spans="6:14" x14ac:dyDescent="0.25">
      <c r="M23" t="s">
        <v>606</v>
      </c>
      <c r="N23" s="12">
        <v>20000</v>
      </c>
    </row>
  </sheetData>
  <mergeCells count="2">
    <mergeCell ref="A1:M1"/>
    <mergeCell ref="A2:M2"/>
  </mergeCells>
  <pageMargins left="0.7" right="0.7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94007-08B0-4D9C-946C-730CA5A262BA}">
  <sheetPr>
    <pageSetUpPr fitToPage="1"/>
  </sheetPr>
  <dimension ref="A1:N18"/>
  <sheetViews>
    <sheetView topLeftCell="D1" workbookViewId="0">
      <selection activeCell="I3" sqref="I3"/>
    </sheetView>
  </sheetViews>
  <sheetFormatPr defaultRowHeight="15" x14ac:dyDescent="0.25"/>
  <cols>
    <col min="1" max="1" width="17.7109375" customWidth="1"/>
    <col min="2" max="2" width="5.7109375" customWidth="1"/>
    <col min="3" max="3" width="23.5703125" customWidth="1"/>
    <col min="4" max="4" width="21.85546875" customWidth="1"/>
    <col min="5" max="5" width="20.28515625" customWidth="1"/>
    <col min="6" max="6" width="13" customWidth="1"/>
    <col min="7" max="7" width="9.7109375" bestFit="1" customWidth="1"/>
    <col min="8" max="8" width="14.140625" customWidth="1"/>
    <col min="10" max="10" width="11.5703125" bestFit="1" customWidth="1"/>
    <col min="11" max="11" width="16" customWidth="1"/>
    <col min="12" max="12" width="8" customWidth="1"/>
    <col min="13" max="13" width="13.28515625" customWidth="1"/>
    <col min="14" max="14" width="15.7109375" customWidth="1"/>
  </cols>
  <sheetData>
    <row r="1" spans="1:14" x14ac:dyDescent="0.25">
      <c r="A1" s="16" t="s">
        <v>696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599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s="8" customFormat="1" ht="45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7</v>
      </c>
      <c r="I4" s="8" t="s">
        <v>600</v>
      </c>
      <c r="J4" s="8" t="s">
        <v>605</v>
      </c>
      <c r="K4" s="8" t="s">
        <v>596</v>
      </c>
      <c r="L4" s="8" t="s">
        <v>610</v>
      </c>
      <c r="M4" s="8" t="s">
        <v>602</v>
      </c>
      <c r="N4" s="8" t="s">
        <v>10</v>
      </c>
    </row>
    <row r="5" spans="1:14" x14ac:dyDescent="0.25">
      <c r="A5" t="s">
        <v>424</v>
      </c>
      <c r="B5">
        <v>402</v>
      </c>
      <c r="C5" t="s">
        <v>415</v>
      </c>
      <c r="D5" t="s">
        <v>425</v>
      </c>
      <c r="E5" t="s">
        <v>426</v>
      </c>
      <c r="F5" s="1">
        <v>44330</v>
      </c>
      <c r="G5" s="4">
        <v>24000</v>
      </c>
      <c r="H5" t="s">
        <v>427</v>
      </c>
      <c r="I5">
        <v>1.29</v>
      </c>
      <c r="J5" s="12">
        <f>+G5/I5</f>
        <v>18604.651162790698</v>
      </c>
      <c r="K5" t="s">
        <v>16</v>
      </c>
      <c r="L5">
        <v>1.5</v>
      </c>
      <c r="M5" s="4">
        <f>+G5/I5*1.5</f>
        <v>27906.976744186046</v>
      </c>
    </row>
    <row r="6" spans="1:14" x14ac:dyDescent="0.25">
      <c r="A6" t="s">
        <v>34</v>
      </c>
      <c r="B6">
        <v>402</v>
      </c>
      <c r="C6" t="s">
        <v>23</v>
      </c>
      <c r="D6" t="s">
        <v>35</v>
      </c>
      <c r="E6" t="s">
        <v>36</v>
      </c>
      <c r="F6" s="1">
        <v>44827</v>
      </c>
      <c r="G6" s="4">
        <v>25000</v>
      </c>
      <c r="H6" t="s">
        <v>37</v>
      </c>
      <c r="I6">
        <v>1.37</v>
      </c>
      <c r="J6" s="12">
        <f t="shared" ref="J6:J11" si="0">+G6/I6</f>
        <v>18248.175182481751</v>
      </c>
      <c r="K6" t="s">
        <v>16</v>
      </c>
      <c r="L6">
        <v>1.5</v>
      </c>
      <c r="M6" s="4">
        <f t="shared" ref="M6:M11" si="1">+G6/I6*1.5</f>
        <v>27372.262773722628</v>
      </c>
      <c r="N6" t="s">
        <v>38</v>
      </c>
    </row>
    <row r="7" spans="1:14" x14ac:dyDescent="0.25">
      <c r="A7" t="s">
        <v>39</v>
      </c>
      <c r="B7">
        <v>402</v>
      </c>
      <c r="C7" t="s">
        <v>23</v>
      </c>
      <c r="D7" t="s">
        <v>40</v>
      </c>
      <c r="E7" t="s">
        <v>41</v>
      </c>
      <c r="F7" s="1">
        <v>44804</v>
      </c>
      <c r="G7" s="4">
        <v>20000</v>
      </c>
      <c r="H7" t="s">
        <v>42</v>
      </c>
      <c r="I7">
        <v>1.4610000000000001</v>
      </c>
      <c r="J7" s="12">
        <f t="shared" si="0"/>
        <v>13689.253935660507</v>
      </c>
      <c r="K7" t="s">
        <v>16</v>
      </c>
      <c r="L7">
        <v>1.5</v>
      </c>
      <c r="M7" s="4">
        <f t="shared" si="1"/>
        <v>20533.880903490761</v>
      </c>
      <c r="N7" t="s">
        <v>43</v>
      </c>
    </row>
    <row r="8" spans="1:14" x14ac:dyDescent="0.25">
      <c r="A8" t="s">
        <v>133</v>
      </c>
      <c r="B8">
        <v>402</v>
      </c>
      <c r="C8" t="s">
        <v>121</v>
      </c>
      <c r="D8" t="s">
        <v>134</v>
      </c>
      <c r="E8" t="s">
        <v>135</v>
      </c>
      <c r="F8" s="1">
        <v>44957</v>
      </c>
      <c r="G8" s="4">
        <v>13500</v>
      </c>
      <c r="H8" t="s">
        <v>136</v>
      </c>
      <c r="I8">
        <v>1.5</v>
      </c>
      <c r="J8" s="12">
        <f t="shared" si="0"/>
        <v>9000</v>
      </c>
      <c r="K8" t="s">
        <v>16</v>
      </c>
      <c r="L8">
        <v>1.5</v>
      </c>
      <c r="M8" s="4">
        <f t="shared" si="1"/>
        <v>13500</v>
      </c>
    </row>
    <row r="9" spans="1:14" x14ac:dyDescent="0.25">
      <c r="A9" t="s">
        <v>88</v>
      </c>
      <c r="B9">
        <v>402</v>
      </c>
      <c r="C9" t="s">
        <v>89</v>
      </c>
      <c r="D9" t="s">
        <v>90</v>
      </c>
      <c r="E9" t="s">
        <v>91</v>
      </c>
      <c r="F9" s="1">
        <v>44854</v>
      </c>
      <c r="G9" s="4">
        <v>25000</v>
      </c>
      <c r="H9" t="s">
        <v>92</v>
      </c>
      <c r="I9">
        <v>1.57</v>
      </c>
      <c r="J9" s="12">
        <f t="shared" si="0"/>
        <v>15923.566878980891</v>
      </c>
      <c r="K9" t="s">
        <v>16</v>
      </c>
      <c r="L9">
        <v>1.5</v>
      </c>
      <c r="M9" s="4">
        <f t="shared" si="1"/>
        <v>23885.350318471337</v>
      </c>
    </row>
    <row r="10" spans="1:14" x14ac:dyDescent="0.25">
      <c r="A10" t="s">
        <v>535</v>
      </c>
      <c r="B10">
        <v>402</v>
      </c>
      <c r="C10" t="s">
        <v>523</v>
      </c>
      <c r="D10" t="s">
        <v>536</v>
      </c>
      <c r="E10" t="s">
        <v>537</v>
      </c>
      <c r="F10" s="1">
        <v>44728</v>
      </c>
      <c r="G10" s="4">
        <v>35000</v>
      </c>
      <c r="H10" t="s">
        <v>538</v>
      </c>
      <c r="I10">
        <v>1.65</v>
      </c>
      <c r="J10" s="12">
        <f t="shared" si="0"/>
        <v>21212.121212121212</v>
      </c>
      <c r="K10" t="s">
        <v>16</v>
      </c>
      <c r="L10">
        <v>1.5</v>
      </c>
      <c r="M10" s="4">
        <f t="shared" si="1"/>
        <v>31818.181818181816</v>
      </c>
    </row>
    <row r="11" spans="1:14" x14ac:dyDescent="0.25">
      <c r="A11" t="s">
        <v>428</v>
      </c>
      <c r="B11">
        <v>402</v>
      </c>
      <c r="C11" t="s">
        <v>415</v>
      </c>
      <c r="D11" t="s">
        <v>429</v>
      </c>
      <c r="E11" t="s">
        <v>430</v>
      </c>
      <c r="F11" s="1">
        <v>44862</v>
      </c>
      <c r="G11" s="4">
        <v>30000</v>
      </c>
      <c r="H11" t="s">
        <v>431</v>
      </c>
      <c r="I11">
        <v>1.67</v>
      </c>
      <c r="J11" s="12">
        <f t="shared" si="0"/>
        <v>17964.071856287424</v>
      </c>
      <c r="K11" t="s">
        <v>16</v>
      </c>
      <c r="L11">
        <v>1.5</v>
      </c>
      <c r="M11" s="4">
        <f t="shared" si="1"/>
        <v>26946.107784431137</v>
      </c>
    </row>
    <row r="12" spans="1:14" x14ac:dyDescent="0.25">
      <c r="G12" s="7">
        <f>SUM(G5:G11)</f>
        <v>172500</v>
      </c>
      <c r="I12">
        <f>SUM(I5:I11)</f>
        <v>10.511000000000001</v>
      </c>
      <c r="J12" s="13"/>
      <c r="M12" s="7"/>
    </row>
    <row r="13" spans="1:14" x14ac:dyDescent="0.25">
      <c r="J13" s="13">
        <f>AVERAGE(J5:J12)</f>
        <v>16377.405746903212</v>
      </c>
      <c r="M13" s="7">
        <f>AVERAGE(M5:M11)</f>
        <v>24566.108620354818</v>
      </c>
    </row>
    <row r="14" spans="1:14" x14ac:dyDescent="0.25">
      <c r="N14" s="4"/>
    </row>
    <row r="15" spans="1:14" x14ac:dyDescent="0.25">
      <c r="G15" s="7">
        <f>AVERAGE(G5:G11)</f>
        <v>24642.857142857141</v>
      </c>
      <c r="M15" t="s">
        <v>603</v>
      </c>
      <c r="N15" s="4">
        <v>24643</v>
      </c>
    </row>
    <row r="16" spans="1:14" ht="40.15" customHeight="1" x14ac:dyDescent="0.25">
      <c r="M16" s="8" t="s">
        <v>618</v>
      </c>
      <c r="N16" s="7">
        <f>AVERAGE(M5:M12)</f>
        <v>24566.108620354818</v>
      </c>
    </row>
    <row r="17" spans="13:14" x14ac:dyDescent="0.25">
      <c r="N17" s="12"/>
    </row>
    <row r="18" spans="13:14" x14ac:dyDescent="0.25">
      <c r="M18" t="s">
        <v>606</v>
      </c>
      <c r="N18" s="12">
        <v>24600</v>
      </c>
    </row>
  </sheetData>
  <mergeCells count="2">
    <mergeCell ref="A1:N1"/>
    <mergeCell ref="A2:N2"/>
  </mergeCells>
  <pageMargins left="0.7" right="0.7" top="0.75" bottom="0.75" header="0.3" footer="0.3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990A-6587-4956-9F02-BC6E335E7CD1}">
  <sheetPr>
    <pageSetUpPr fitToPage="1"/>
  </sheetPr>
  <dimension ref="A1:N29"/>
  <sheetViews>
    <sheetView workbookViewId="0">
      <selection sqref="A1:K1"/>
    </sheetView>
  </sheetViews>
  <sheetFormatPr defaultRowHeight="15" x14ac:dyDescent="0.25"/>
  <cols>
    <col min="1" max="1" width="18.28515625" customWidth="1"/>
    <col min="2" max="2" width="14.5703125" customWidth="1"/>
    <col min="3" max="3" width="17.85546875" customWidth="1"/>
    <col min="4" max="4" width="15.5703125" customWidth="1"/>
    <col min="5" max="5" width="17.42578125" customWidth="1"/>
    <col min="6" max="7" width="14.140625" customWidth="1"/>
    <col min="8" max="8" width="11" customWidth="1"/>
    <col min="9" max="9" width="12.28515625" customWidth="1"/>
    <col min="10" max="10" width="11.42578125" customWidth="1"/>
    <col min="11" max="11" width="17.140625" customWidth="1"/>
    <col min="12" max="12" width="7.5703125" customWidth="1"/>
    <col min="13" max="13" width="10.42578125" customWidth="1"/>
    <col min="14" max="14" width="15.7109375" customWidth="1"/>
  </cols>
  <sheetData>
    <row r="1" spans="1:14" x14ac:dyDescent="0.25">
      <c r="A1" s="16" t="s">
        <v>697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6"/>
      <c r="M1" s="6"/>
    </row>
    <row r="2" spans="1:14" x14ac:dyDescent="0.25">
      <c r="A2" s="16" t="s">
        <v>604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6"/>
      <c r="M2" s="6"/>
    </row>
    <row r="5" spans="1:14" s="8" customFormat="1" ht="30" x14ac:dyDescent="0.25">
      <c r="A5" s="8" t="s">
        <v>592</v>
      </c>
      <c r="B5" s="8" t="s">
        <v>593</v>
      </c>
      <c r="C5" s="8" t="s">
        <v>2</v>
      </c>
      <c r="D5" s="8" t="s">
        <v>3</v>
      </c>
      <c r="E5" s="8" t="s">
        <v>4</v>
      </c>
      <c r="F5" s="8" t="s">
        <v>594</v>
      </c>
      <c r="G5" s="8" t="s">
        <v>6</v>
      </c>
      <c r="H5" s="8" t="s">
        <v>7</v>
      </c>
      <c r="I5" s="8" t="s">
        <v>600</v>
      </c>
      <c r="J5" s="8" t="s">
        <v>605</v>
      </c>
      <c r="L5" s="8" t="s">
        <v>610</v>
      </c>
      <c r="M5" s="8" t="s">
        <v>619</v>
      </c>
    </row>
    <row r="6" spans="1:14" x14ac:dyDescent="0.25">
      <c r="A6" t="s">
        <v>539</v>
      </c>
      <c r="B6">
        <v>402</v>
      </c>
      <c r="C6" t="s">
        <v>523</v>
      </c>
      <c r="D6" t="s">
        <v>540</v>
      </c>
      <c r="E6" t="s">
        <v>541</v>
      </c>
      <c r="F6" s="1">
        <v>44671</v>
      </c>
      <c r="G6" s="4">
        <v>38400</v>
      </c>
      <c r="H6" t="s">
        <v>542</v>
      </c>
      <c r="I6">
        <v>1.74</v>
      </c>
      <c r="J6" s="4">
        <f t="shared" ref="J6:J20" si="0">+G6/I6</f>
        <v>22068.96551724138</v>
      </c>
      <c r="K6" t="s">
        <v>16</v>
      </c>
      <c r="L6">
        <v>2</v>
      </c>
      <c r="M6" s="4">
        <f>+G6/I6*L6</f>
        <v>44137.931034482761</v>
      </c>
    </row>
    <row r="7" spans="1:14" x14ac:dyDescent="0.25">
      <c r="A7" t="s">
        <v>543</v>
      </c>
      <c r="B7">
        <v>402</v>
      </c>
      <c r="C7" t="s">
        <v>523</v>
      </c>
      <c r="D7" t="s">
        <v>544</v>
      </c>
      <c r="E7" t="s">
        <v>545</v>
      </c>
      <c r="F7" s="1">
        <v>44707</v>
      </c>
      <c r="G7" s="4">
        <v>39900</v>
      </c>
      <c r="H7" t="s">
        <v>546</v>
      </c>
      <c r="I7">
        <v>1.802</v>
      </c>
      <c r="J7" s="4">
        <f t="shared" si="0"/>
        <v>22142.06437291898</v>
      </c>
      <c r="K7" t="s">
        <v>16</v>
      </c>
      <c r="L7">
        <v>2</v>
      </c>
      <c r="M7" s="4">
        <f t="shared" ref="M7:M20" si="1">+G7/I7*L7</f>
        <v>44284.128745837959</v>
      </c>
    </row>
    <row r="8" spans="1:14" x14ac:dyDescent="0.25">
      <c r="A8" t="s">
        <v>159</v>
      </c>
      <c r="B8">
        <v>402</v>
      </c>
      <c r="C8" t="s">
        <v>158</v>
      </c>
      <c r="D8" t="s">
        <v>160</v>
      </c>
      <c r="E8" t="s">
        <v>161</v>
      </c>
      <c r="F8" s="1">
        <v>44504</v>
      </c>
      <c r="G8" s="4">
        <v>20000</v>
      </c>
      <c r="H8" t="s">
        <v>162</v>
      </c>
      <c r="I8">
        <v>1.83</v>
      </c>
      <c r="J8" s="4">
        <f t="shared" si="0"/>
        <v>10928.961748633879</v>
      </c>
      <c r="K8" t="s">
        <v>16</v>
      </c>
      <c r="L8">
        <v>2</v>
      </c>
      <c r="M8" s="4">
        <f t="shared" si="1"/>
        <v>21857.923497267759</v>
      </c>
    </row>
    <row r="9" spans="1:14" x14ac:dyDescent="0.25">
      <c r="A9" t="s">
        <v>356</v>
      </c>
      <c r="B9">
        <v>402</v>
      </c>
      <c r="C9" t="s">
        <v>352</v>
      </c>
      <c r="D9" t="s">
        <v>357</v>
      </c>
      <c r="E9" t="s">
        <v>358</v>
      </c>
      <c r="F9" s="1">
        <v>44785</v>
      </c>
      <c r="G9" s="4">
        <v>15000</v>
      </c>
      <c r="H9" t="s">
        <v>359</v>
      </c>
      <c r="I9">
        <v>1.85</v>
      </c>
      <c r="J9" s="4">
        <f t="shared" si="0"/>
        <v>8108.1081081081074</v>
      </c>
      <c r="K9" t="s">
        <v>16</v>
      </c>
      <c r="L9">
        <v>2</v>
      </c>
      <c r="M9" s="4">
        <f t="shared" si="1"/>
        <v>16216.216216216215</v>
      </c>
      <c r="N9" t="s">
        <v>31</v>
      </c>
    </row>
    <row r="10" spans="1:14" x14ac:dyDescent="0.25">
      <c r="A10" t="s">
        <v>163</v>
      </c>
      <c r="B10">
        <v>402</v>
      </c>
      <c r="C10" t="s">
        <v>158</v>
      </c>
      <c r="D10" t="s">
        <v>164</v>
      </c>
      <c r="E10" t="s">
        <v>165</v>
      </c>
      <c r="F10" s="1">
        <v>44664</v>
      </c>
      <c r="G10" s="4">
        <v>18000</v>
      </c>
      <c r="H10" t="s">
        <v>166</v>
      </c>
      <c r="I10">
        <v>1.86</v>
      </c>
      <c r="J10" s="4">
        <f t="shared" si="0"/>
        <v>9677.4193548387084</v>
      </c>
      <c r="K10" t="s">
        <v>16</v>
      </c>
      <c r="L10">
        <v>2</v>
      </c>
      <c r="M10" s="4">
        <f t="shared" si="1"/>
        <v>19354.838709677417</v>
      </c>
    </row>
    <row r="11" spans="1:14" x14ac:dyDescent="0.25">
      <c r="A11" t="s">
        <v>410</v>
      </c>
      <c r="B11">
        <v>402</v>
      </c>
      <c r="C11" t="s">
        <v>406</v>
      </c>
      <c r="D11" t="s">
        <v>411</v>
      </c>
      <c r="E11" t="s">
        <v>412</v>
      </c>
      <c r="F11" s="1">
        <v>44343</v>
      </c>
      <c r="G11" s="4">
        <v>28000</v>
      </c>
      <c r="H11" t="s">
        <v>413</v>
      </c>
      <c r="I11">
        <v>1.86</v>
      </c>
      <c r="J11" s="4">
        <f t="shared" si="0"/>
        <v>15053.763440860213</v>
      </c>
      <c r="K11" t="s">
        <v>16</v>
      </c>
      <c r="L11">
        <v>2</v>
      </c>
      <c r="M11" s="4">
        <f t="shared" si="1"/>
        <v>30107.526881720427</v>
      </c>
    </row>
    <row r="12" spans="1:14" x14ac:dyDescent="0.25">
      <c r="A12" t="s">
        <v>226</v>
      </c>
      <c r="B12">
        <v>402</v>
      </c>
      <c r="C12" t="s">
        <v>221</v>
      </c>
      <c r="D12" t="s">
        <v>227</v>
      </c>
      <c r="E12" t="s">
        <v>228</v>
      </c>
      <c r="F12" s="1">
        <v>44533</v>
      </c>
      <c r="G12" s="4">
        <v>20000</v>
      </c>
      <c r="H12" t="s">
        <v>229</v>
      </c>
      <c r="I12">
        <v>1.88</v>
      </c>
      <c r="J12" s="4">
        <f t="shared" si="0"/>
        <v>10638.297872340427</v>
      </c>
      <c r="K12" t="s">
        <v>16</v>
      </c>
      <c r="L12">
        <v>2</v>
      </c>
      <c r="M12" s="4">
        <f t="shared" si="1"/>
        <v>21276.595744680853</v>
      </c>
      <c r="N12" t="s">
        <v>230</v>
      </c>
    </row>
    <row r="13" spans="1:14" x14ac:dyDescent="0.25">
      <c r="A13" t="s">
        <v>572</v>
      </c>
      <c r="B13">
        <v>402</v>
      </c>
      <c r="C13" t="s">
        <v>560</v>
      </c>
      <c r="D13" t="s">
        <v>573</v>
      </c>
      <c r="E13" t="s">
        <v>574</v>
      </c>
      <c r="F13" s="1">
        <v>44859</v>
      </c>
      <c r="G13" s="4">
        <v>10000</v>
      </c>
      <c r="H13" t="s">
        <v>571</v>
      </c>
      <c r="I13">
        <v>1.93</v>
      </c>
      <c r="J13" s="4">
        <f t="shared" si="0"/>
        <v>5181.3471502590673</v>
      </c>
      <c r="K13" t="s">
        <v>16</v>
      </c>
      <c r="L13">
        <v>2</v>
      </c>
      <c r="M13" s="4">
        <f t="shared" si="1"/>
        <v>10362.694300518135</v>
      </c>
    </row>
    <row r="14" spans="1:14" x14ac:dyDescent="0.25">
      <c r="A14" t="s">
        <v>93</v>
      </c>
      <c r="B14">
        <v>402</v>
      </c>
      <c r="C14" t="s">
        <v>89</v>
      </c>
      <c r="D14" t="s">
        <v>94</v>
      </c>
      <c r="E14" t="s">
        <v>95</v>
      </c>
      <c r="F14" s="1">
        <v>44757</v>
      </c>
      <c r="G14" s="4">
        <v>21900</v>
      </c>
      <c r="H14" t="s">
        <v>96</v>
      </c>
      <c r="I14">
        <v>2</v>
      </c>
      <c r="J14" s="4">
        <f t="shared" si="0"/>
        <v>10950</v>
      </c>
      <c r="K14" t="s">
        <v>16</v>
      </c>
      <c r="L14">
        <v>2</v>
      </c>
      <c r="M14" s="4">
        <f t="shared" si="1"/>
        <v>21900</v>
      </c>
      <c r="N14" t="s">
        <v>97</v>
      </c>
    </row>
    <row r="15" spans="1:14" x14ac:dyDescent="0.25">
      <c r="A15" t="s">
        <v>470</v>
      </c>
      <c r="B15">
        <v>402</v>
      </c>
      <c r="C15" t="s">
        <v>466</v>
      </c>
      <c r="D15" t="s">
        <v>471</v>
      </c>
      <c r="E15" t="s">
        <v>472</v>
      </c>
      <c r="F15" s="1">
        <v>44559</v>
      </c>
      <c r="G15" s="4">
        <v>37500</v>
      </c>
      <c r="H15" t="s">
        <v>473</v>
      </c>
      <c r="I15">
        <v>2</v>
      </c>
      <c r="J15" s="4">
        <f t="shared" si="0"/>
        <v>18750</v>
      </c>
      <c r="K15" t="s">
        <v>16</v>
      </c>
      <c r="L15">
        <v>2</v>
      </c>
      <c r="M15" s="4">
        <f t="shared" si="1"/>
        <v>37500</v>
      </c>
    </row>
    <row r="16" spans="1:14" x14ac:dyDescent="0.25">
      <c r="A16" t="s">
        <v>474</v>
      </c>
      <c r="B16">
        <v>402</v>
      </c>
      <c r="C16" t="s">
        <v>466</v>
      </c>
      <c r="D16" t="s">
        <v>475</v>
      </c>
      <c r="E16" t="s">
        <v>476</v>
      </c>
      <c r="F16" s="1">
        <v>44911</v>
      </c>
      <c r="G16" s="4">
        <v>25000</v>
      </c>
      <c r="H16" t="s">
        <v>477</v>
      </c>
      <c r="I16">
        <v>2</v>
      </c>
      <c r="J16" s="4">
        <f t="shared" si="0"/>
        <v>12500</v>
      </c>
      <c r="K16" t="s">
        <v>16</v>
      </c>
      <c r="L16">
        <v>2</v>
      </c>
      <c r="M16" s="4">
        <f t="shared" si="1"/>
        <v>25000</v>
      </c>
    </row>
    <row r="17" spans="1:14" x14ac:dyDescent="0.25">
      <c r="A17" t="s">
        <v>167</v>
      </c>
      <c r="B17">
        <v>402</v>
      </c>
      <c r="C17" t="s">
        <v>158</v>
      </c>
      <c r="D17" t="s">
        <v>168</v>
      </c>
      <c r="E17" t="s">
        <v>169</v>
      </c>
      <c r="F17" s="1">
        <v>44781</v>
      </c>
      <c r="G17" s="4">
        <v>15500</v>
      </c>
      <c r="H17" t="s">
        <v>170</v>
      </c>
      <c r="I17">
        <v>2.04</v>
      </c>
      <c r="J17" s="4">
        <f t="shared" si="0"/>
        <v>7598.0392156862745</v>
      </c>
      <c r="K17" t="s">
        <v>16</v>
      </c>
      <c r="L17">
        <v>2</v>
      </c>
      <c r="M17" s="4">
        <f t="shared" si="1"/>
        <v>15196.078431372549</v>
      </c>
    </row>
    <row r="18" spans="1:14" x14ac:dyDescent="0.25">
      <c r="A18" t="s">
        <v>336</v>
      </c>
      <c r="B18">
        <v>402</v>
      </c>
      <c r="C18" t="s">
        <v>337</v>
      </c>
      <c r="D18" t="s">
        <v>338</v>
      </c>
      <c r="E18" t="s">
        <v>339</v>
      </c>
      <c r="F18" s="1">
        <v>44655</v>
      </c>
      <c r="G18" s="4">
        <v>12000</v>
      </c>
      <c r="H18" t="s">
        <v>107</v>
      </c>
      <c r="I18">
        <v>2.04</v>
      </c>
      <c r="J18" s="4">
        <f t="shared" si="0"/>
        <v>5882.3529411764703</v>
      </c>
      <c r="K18" t="s">
        <v>16</v>
      </c>
      <c r="L18">
        <v>2</v>
      </c>
      <c r="M18" s="4">
        <f t="shared" si="1"/>
        <v>11764.705882352941</v>
      </c>
    </row>
    <row r="19" spans="1:14" x14ac:dyDescent="0.25">
      <c r="A19" t="s">
        <v>311</v>
      </c>
      <c r="B19">
        <v>402</v>
      </c>
      <c r="C19" t="s">
        <v>293</v>
      </c>
      <c r="D19" t="s">
        <v>312</v>
      </c>
      <c r="E19" t="s">
        <v>313</v>
      </c>
      <c r="F19" s="1">
        <v>44986</v>
      </c>
      <c r="G19" s="4">
        <v>30000</v>
      </c>
      <c r="H19" t="s">
        <v>314</v>
      </c>
      <c r="I19">
        <v>2.08</v>
      </c>
      <c r="J19" s="4">
        <f t="shared" si="0"/>
        <v>14423.076923076922</v>
      </c>
      <c r="K19" t="s">
        <v>16</v>
      </c>
      <c r="L19">
        <v>2</v>
      </c>
      <c r="M19" s="4">
        <f t="shared" si="1"/>
        <v>28846.153846153844</v>
      </c>
    </row>
    <row r="20" spans="1:14" x14ac:dyDescent="0.25">
      <c r="A20" t="s">
        <v>576</v>
      </c>
      <c r="B20">
        <v>402</v>
      </c>
      <c r="C20" t="s">
        <v>560</v>
      </c>
      <c r="D20" t="s">
        <v>577</v>
      </c>
      <c r="E20" t="s">
        <v>578</v>
      </c>
      <c r="F20" s="1">
        <v>44530</v>
      </c>
      <c r="G20" s="4">
        <v>35000</v>
      </c>
      <c r="H20" t="s">
        <v>575</v>
      </c>
      <c r="I20">
        <v>2.13</v>
      </c>
      <c r="J20" s="4">
        <f t="shared" si="0"/>
        <v>16431.924882629108</v>
      </c>
      <c r="K20" t="s">
        <v>16</v>
      </c>
      <c r="L20">
        <v>2</v>
      </c>
      <c r="M20" s="4">
        <f t="shared" si="1"/>
        <v>32863.849765258215</v>
      </c>
    </row>
    <row r="21" spans="1:14" x14ac:dyDescent="0.25">
      <c r="G21" s="7">
        <f>SUM(G6:G20)</f>
        <v>366200</v>
      </c>
      <c r="I21">
        <f>SUM(I6:I20)</f>
        <v>29.041999999999998</v>
      </c>
      <c r="J21" s="7"/>
    </row>
    <row r="22" spans="1:14" x14ac:dyDescent="0.25">
      <c r="J22" s="7">
        <f>AVERAGE(J6:J21)</f>
        <v>12688.954768517968</v>
      </c>
      <c r="M22" s="7">
        <f>AVERAGE(M6:M21)</f>
        <v>25377.909537035936</v>
      </c>
    </row>
    <row r="23" spans="1:14" x14ac:dyDescent="0.25">
      <c r="G23" s="4"/>
      <c r="K23" s="4"/>
      <c r="L23" s="4"/>
      <c r="M23" s="4"/>
    </row>
    <row r="24" spans="1:14" x14ac:dyDescent="0.25">
      <c r="K24" s="4"/>
      <c r="L24" s="4"/>
      <c r="M24" s="4"/>
    </row>
    <row r="25" spans="1:14" x14ac:dyDescent="0.25">
      <c r="G25" s="7">
        <f>AVERAGE(G6:G20)</f>
        <v>24413.333333333332</v>
      </c>
      <c r="M25" t="s">
        <v>603</v>
      </c>
      <c r="N25" s="4">
        <v>24413</v>
      </c>
    </row>
    <row r="26" spans="1:14" ht="60" x14ac:dyDescent="0.25">
      <c r="K26" s="4"/>
      <c r="L26" s="4"/>
      <c r="M26" s="10" t="s">
        <v>620</v>
      </c>
      <c r="N26" s="4">
        <v>25378</v>
      </c>
    </row>
    <row r="27" spans="1:14" x14ac:dyDescent="0.25">
      <c r="N27" s="12"/>
    </row>
    <row r="28" spans="1:14" x14ac:dyDescent="0.25">
      <c r="M28" t="s">
        <v>606</v>
      </c>
      <c r="N28" s="12">
        <v>25400</v>
      </c>
    </row>
    <row r="29" spans="1:14" x14ac:dyDescent="0.25">
      <c r="N29" s="15"/>
    </row>
  </sheetData>
  <mergeCells count="2">
    <mergeCell ref="A1:K1"/>
    <mergeCell ref="A2:K2"/>
  </mergeCells>
  <pageMargins left="0.7" right="0.7" top="0.75" bottom="0.75" header="0.3" footer="0.3"/>
  <pageSetup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99515-E37D-49F1-8C4E-F4E9133C976A}">
  <sheetPr>
    <pageSetUpPr fitToPage="1"/>
  </sheetPr>
  <dimension ref="A1:N24"/>
  <sheetViews>
    <sheetView topLeftCell="D11" workbookViewId="0">
      <selection activeCell="A2" sqref="A2:N2"/>
    </sheetView>
  </sheetViews>
  <sheetFormatPr defaultRowHeight="15" x14ac:dyDescent="0.25"/>
  <cols>
    <col min="1" max="1" width="21.7109375" customWidth="1"/>
    <col min="2" max="2" width="6.85546875" customWidth="1"/>
    <col min="3" max="3" width="21.140625" customWidth="1"/>
    <col min="4" max="4" width="22.28515625" customWidth="1"/>
    <col min="5" max="5" width="18.42578125" customWidth="1"/>
    <col min="6" max="6" width="14.7109375" customWidth="1"/>
    <col min="7" max="7" width="14.5703125" customWidth="1"/>
    <col min="8" max="8" width="17.28515625" customWidth="1"/>
    <col min="9" max="9" width="9.7109375" customWidth="1"/>
    <col min="10" max="10" width="9.85546875" customWidth="1"/>
    <col min="11" max="11" width="16.5703125" customWidth="1"/>
    <col min="12" max="12" width="11" customWidth="1"/>
    <col min="13" max="13" width="12.5703125" customWidth="1"/>
    <col min="14" max="14" width="12.85546875" customWidth="1"/>
  </cols>
  <sheetData>
    <row r="1" spans="1:14" x14ac:dyDescent="0.25">
      <c r="A1" s="16" t="s">
        <v>698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F3" s="1"/>
      <c r="G3" s="4"/>
      <c r="J3" s="4"/>
    </row>
    <row r="4" spans="1:14" s="8" customFormat="1" ht="45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9" t="s">
        <v>5</v>
      </c>
      <c r="G4" s="10" t="s">
        <v>6</v>
      </c>
      <c r="H4" s="8" t="s">
        <v>7</v>
      </c>
      <c r="I4" s="8" t="s">
        <v>600</v>
      </c>
      <c r="J4" s="10" t="s">
        <v>601</v>
      </c>
      <c r="K4" s="8" t="s">
        <v>609</v>
      </c>
      <c r="L4" s="8" t="s">
        <v>680</v>
      </c>
      <c r="M4" s="8" t="s">
        <v>608</v>
      </c>
      <c r="N4" s="8" t="s">
        <v>10</v>
      </c>
    </row>
    <row r="5" spans="1:14" x14ac:dyDescent="0.25">
      <c r="A5" t="s">
        <v>576</v>
      </c>
      <c r="B5">
        <v>402</v>
      </c>
      <c r="C5" t="s">
        <v>560</v>
      </c>
      <c r="D5" t="s">
        <v>578</v>
      </c>
      <c r="E5" t="s">
        <v>579</v>
      </c>
      <c r="F5" s="1">
        <v>45016</v>
      </c>
      <c r="G5" s="4">
        <v>47000</v>
      </c>
      <c r="H5" t="s">
        <v>575</v>
      </c>
      <c r="I5">
        <v>2.13</v>
      </c>
      <c r="J5" s="4">
        <f t="shared" ref="J5:J16" si="0">+G5/I5</f>
        <v>22065.727699530518</v>
      </c>
      <c r="K5" t="s">
        <v>16</v>
      </c>
      <c r="L5">
        <v>2.5</v>
      </c>
      <c r="M5" s="4">
        <f>+G5/I5*L5</f>
        <v>55164.319248826294</v>
      </c>
    </row>
    <row r="6" spans="1:14" x14ac:dyDescent="0.25">
      <c r="A6" t="s">
        <v>478</v>
      </c>
      <c r="B6">
        <v>402</v>
      </c>
      <c r="C6" t="s">
        <v>466</v>
      </c>
      <c r="D6" t="s">
        <v>479</v>
      </c>
      <c r="E6" t="s">
        <v>480</v>
      </c>
      <c r="F6" s="1">
        <v>44677</v>
      </c>
      <c r="G6" s="4">
        <v>25000</v>
      </c>
      <c r="H6" t="s">
        <v>481</v>
      </c>
      <c r="I6">
        <v>2.31</v>
      </c>
      <c r="J6" s="4">
        <f t="shared" si="0"/>
        <v>10822.510822510822</v>
      </c>
      <c r="K6" t="s">
        <v>16</v>
      </c>
      <c r="L6">
        <v>2.5</v>
      </c>
      <c r="M6" s="4">
        <f t="shared" ref="M6:M16" si="1">+G6/I6*L6</f>
        <v>27056.277056277053</v>
      </c>
    </row>
    <row r="7" spans="1:14" x14ac:dyDescent="0.25">
      <c r="A7" t="s">
        <v>274</v>
      </c>
      <c r="B7">
        <v>402</v>
      </c>
      <c r="C7" t="s">
        <v>270</v>
      </c>
      <c r="D7" t="s">
        <v>275</v>
      </c>
      <c r="E7" t="s">
        <v>276</v>
      </c>
      <c r="F7" s="1">
        <v>44288</v>
      </c>
      <c r="G7" s="4">
        <v>21000</v>
      </c>
      <c r="H7" t="s">
        <v>277</v>
      </c>
      <c r="I7">
        <v>2.35</v>
      </c>
      <c r="J7" s="4">
        <f t="shared" si="0"/>
        <v>8936.1702127659573</v>
      </c>
      <c r="K7" t="s">
        <v>16</v>
      </c>
      <c r="L7">
        <v>2.5</v>
      </c>
      <c r="M7" s="4">
        <f t="shared" si="1"/>
        <v>22340.425531914894</v>
      </c>
    </row>
    <row r="8" spans="1:14" x14ac:dyDescent="0.25">
      <c r="A8" t="s">
        <v>274</v>
      </c>
      <c r="B8">
        <v>402</v>
      </c>
      <c r="C8" t="s">
        <v>270</v>
      </c>
      <c r="D8" t="s">
        <v>276</v>
      </c>
      <c r="E8" t="s">
        <v>278</v>
      </c>
      <c r="F8" s="1">
        <v>44614</v>
      </c>
      <c r="G8" s="4">
        <v>21000</v>
      </c>
      <c r="H8" t="s">
        <v>277</v>
      </c>
      <c r="I8">
        <v>2.35</v>
      </c>
      <c r="J8" s="4">
        <f t="shared" si="0"/>
        <v>8936.1702127659573</v>
      </c>
      <c r="K8" t="s">
        <v>16</v>
      </c>
      <c r="L8">
        <v>2.5</v>
      </c>
      <c r="M8" s="4">
        <f t="shared" si="1"/>
        <v>22340.425531914894</v>
      </c>
    </row>
    <row r="9" spans="1:14" x14ac:dyDescent="0.25">
      <c r="A9" t="s">
        <v>580</v>
      </c>
      <c r="B9">
        <v>402</v>
      </c>
      <c r="C9" t="s">
        <v>560</v>
      </c>
      <c r="D9" t="s">
        <v>581</v>
      </c>
      <c r="E9" t="s">
        <v>582</v>
      </c>
      <c r="F9" s="1">
        <v>44965</v>
      </c>
      <c r="G9" s="4">
        <v>30000</v>
      </c>
      <c r="H9" t="s">
        <v>583</v>
      </c>
      <c r="I9">
        <v>2.36</v>
      </c>
      <c r="J9" s="4">
        <f t="shared" si="0"/>
        <v>12711.864406779661</v>
      </c>
      <c r="K9" t="s">
        <v>16</v>
      </c>
      <c r="L9">
        <v>2.5</v>
      </c>
      <c r="M9" s="4">
        <f t="shared" si="1"/>
        <v>31779.661016949154</v>
      </c>
    </row>
    <row r="10" spans="1:14" x14ac:dyDescent="0.25">
      <c r="A10" t="s">
        <v>279</v>
      </c>
      <c r="B10">
        <v>402</v>
      </c>
      <c r="C10" t="s">
        <v>270</v>
      </c>
      <c r="D10" t="s">
        <v>280</v>
      </c>
      <c r="E10" t="s">
        <v>281</v>
      </c>
      <c r="F10" s="1">
        <v>45013</v>
      </c>
      <c r="G10" s="4">
        <v>23000</v>
      </c>
      <c r="H10" t="s">
        <v>282</v>
      </c>
      <c r="I10">
        <v>2.41</v>
      </c>
      <c r="J10" s="4">
        <f t="shared" si="0"/>
        <v>9543.5684647302896</v>
      </c>
      <c r="K10" t="s">
        <v>16</v>
      </c>
      <c r="L10">
        <v>2.5</v>
      </c>
      <c r="M10" s="4">
        <f t="shared" si="1"/>
        <v>23858.921161825725</v>
      </c>
      <c r="N10" t="s">
        <v>31</v>
      </c>
    </row>
    <row r="11" spans="1:14" x14ac:dyDescent="0.25">
      <c r="A11" t="s">
        <v>103</v>
      </c>
      <c r="B11">
        <v>402</v>
      </c>
      <c r="C11" t="s">
        <v>104</v>
      </c>
      <c r="D11" t="s">
        <v>105</v>
      </c>
      <c r="E11" t="s">
        <v>106</v>
      </c>
      <c r="F11" s="1">
        <v>45008</v>
      </c>
      <c r="G11" s="4">
        <v>23900</v>
      </c>
      <c r="H11" t="s">
        <v>107</v>
      </c>
      <c r="I11">
        <v>2.44</v>
      </c>
      <c r="J11" s="4">
        <f t="shared" si="0"/>
        <v>9795.0819672131147</v>
      </c>
      <c r="K11" t="s">
        <v>16</v>
      </c>
      <c r="L11">
        <v>2.5</v>
      </c>
      <c r="M11" s="4">
        <f t="shared" si="1"/>
        <v>24487.704918032789</v>
      </c>
    </row>
    <row r="12" spans="1:14" x14ac:dyDescent="0.25">
      <c r="A12" t="s">
        <v>171</v>
      </c>
      <c r="B12">
        <v>402</v>
      </c>
      <c r="C12" t="s">
        <v>158</v>
      </c>
      <c r="D12" t="s">
        <v>172</v>
      </c>
      <c r="E12" t="s">
        <v>173</v>
      </c>
      <c r="F12" s="1">
        <v>44504</v>
      </c>
      <c r="G12" s="4">
        <v>18013</v>
      </c>
      <c r="H12" t="s">
        <v>174</v>
      </c>
      <c r="I12">
        <v>2.4500000000000002</v>
      </c>
      <c r="J12" s="4">
        <f t="shared" si="0"/>
        <v>7352.2448979591827</v>
      </c>
      <c r="K12" t="s">
        <v>16</v>
      </c>
      <c r="L12">
        <v>2.5</v>
      </c>
      <c r="M12" s="4">
        <f t="shared" si="1"/>
        <v>18380.612244897959</v>
      </c>
    </row>
    <row r="13" spans="1:14" x14ac:dyDescent="0.25">
      <c r="A13" t="s">
        <v>482</v>
      </c>
      <c r="B13">
        <v>402</v>
      </c>
      <c r="C13" t="s">
        <v>466</v>
      </c>
      <c r="D13" t="s">
        <v>483</v>
      </c>
      <c r="E13" t="s">
        <v>484</v>
      </c>
      <c r="F13" s="1">
        <v>44987</v>
      </c>
      <c r="G13" s="4">
        <v>35000</v>
      </c>
      <c r="H13" t="s">
        <v>485</v>
      </c>
      <c r="I13">
        <v>2.5</v>
      </c>
      <c r="J13" s="4">
        <f t="shared" si="0"/>
        <v>14000</v>
      </c>
      <c r="K13" t="s">
        <v>16</v>
      </c>
      <c r="L13">
        <v>2.5</v>
      </c>
      <c r="M13" s="4">
        <f t="shared" si="1"/>
        <v>35000</v>
      </c>
    </row>
    <row r="14" spans="1:14" x14ac:dyDescent="0.25">
      <c r="A14" t="s">
        <v>283</v>
      </c>
      <c r="B14">
        <v>402</v>
      </c>
      <c r="C14" t="s">
        <v>270</v>
      </c>
      <c r="D14" t="s">
        <v>284</v>
      </c>
      <c r="E14" t="s">
        <v>285</v>
      </c>
      <c r="F14" s="1">
        <v>44400</v>
      </c>
      <c r="G14" s="4">
        <v>20000</v>
      </c>
      <c r="H14" t="s">
        <v>286</v>
      </c>
      <c r="I14">
        <v>2.52</v>
      </c>
      <c r="J14" s="4">
        <f t="shared" si="0"/>
        <v>7936.5079365079364</v>
      </c>
      <c r="K14" t="s">
        <v>16</v>
      </c>
      <c r="L14">
        <v>2.5</v>
      </c>
      <c r="M14" s="4">
        <f t="shared" si="1"/>
        <v>19841.269841269841</v>
      </c>
      <c r="N14" t="s">
        <v>31</v>
      </c>
    </row>
    <row r="15" spans="1:14" x14ac:dyDescent="0.25">
      <c r="A15" t="s">
        <v>175</v>
      </c>
      <c r="B15">
        <v>402</v>
      </c>
      <c r="C15" t="s">
        <v>158</v>
      </c>
      <c r="D15" t="s">
        <v>176</v>
      </c>
      <c r="E15" t="s">
        <v>177</v>
      </c>
      <c r="F15" s="1">
        <v>44498</v>
      </c>
      <c r="G15" s="4">
        <v>24000</v>
      </c>
      <c r="H15" t="s">
        <v>178</v>
      </c>
      <c r="I15">
        <v>2.57</v>
      </c>
      <c r="J15" s="4">
        <f t="shared" si="0"/>
        <v>9338.5214007782106</v>
      </c>
      <c r="K15" t="s">
        <v>16</v>
      </c>
      <c r="L15">
        <v>2.5</v>
      </c>
      <c r="M15" s="4">
        <f t="shared" si="1"/>
        <v>23346.303501945527</v>
      </c>
    </row>
    <row r="16" spans="1:14" x14ac:dyDescent="0.25">
      <c r="A16" t="s">
        <v>432</v>
      </c>
      <c r="B16">
        <v>402</v>
      </c>
      <c r="C16" t="s">
        <v>415</v>
      </c>
      <c r="D16" t="s">
        <v>433</v>
      </c>
      <c r="E16" t="s">
        <v>434</v>
      </c>
      <c r="F16" s="1">
        <v>44306</v>
      </c>
      <c r="G16" s="4">
        <v>15000</v>
      </c>
      <c r="H16" t="s">
        <v>435</v>
      </c>
      <c r="I16">
        <v>2.57</v>
      </c>
      <c r="J16" s="4">
        <f t="shared" si="0"/>
        <v>5836.5758754863818</v>
      </c>
      <c r="K16" t="s">
        <v>16</v>
      </c>
      <c r="L16">
        <v>2.5</v>
      </c>
      <c r="M16" s="4">
        <f t="shared" si="1"/>
        <v>14591.439688715955</v>
      </c>
    </row>
    <row r="17" spans="6:14" x14ac:dyDescent="0.25">
      <c r="F17" s="1"/>
      <c r="G17" s="4">
        <f>SUM(G5:G16)</f>
        <v>302913</v>
      </c>
      <c r="I17">
        <f>SUM(I5:I16)</f>
        <v>28.959999999999997</v>
      </c>
      <c r="J17" s="4"/>
    </row>
    <row r="18" spans="6:14" x14ac:dyDescent="0.25">
      <c r="F18" s="1"/>
      <c r="G18" s="4"/>
      <c r="J18" s="4">
        <f>AVERAGE(J5:J17)</f>
        <v>10606.245324752335</v>
      </c>
      <c r="M18" s="7">
        <f>AVERAGE(M5:M17)</f>
        <v>26515.613311880839</v>
      </c>
    </row>
    <row r="19" spans="6:14" x14ac:dyDescent="0.25">
      <c r="F19" s="1"/>
      <c r="G19" s="4"/>
      <c r="J19" s="4"/>
      <c r="M19" t="s">
        <v>691</v>
      </c>
      <c r="N19" s="4"/>
    </row>
    <row r="20" spans="6:14" x14ac:dyDescent="0.25">
      <c r="F20" s="1"/>
      <c r="G20" s="4"/>
      <c r="J20" s="4"/>
      <c r="K20" s="8"/>
      <c r="L20" s="8"/>
      <c r="M20" s="8"/>
      <c r="N20" s="4"/>
    </row>
    <row r="21" spans="6:14" x14ac:dyDescent="0.25">
      <c r="F21" s="1"/>
      <c r="G21" s="4">
        <f>AVERAGE(G5:G16)</f>
        <v>25242.75</v>
      </c>
      <c r="J21" s="4"/>
      <c r="M21" t="s">
        <v>603</v>
      </c>
      <c r="N21" s="3">
        <v>25243</v>
      </c>
    </row>
    <row r="22" spans="6:14" ht="30" x14ac:dyDescent="0.25">
      <c r="F22" s="1"/>
      <c r="G22" s="4"/>
      <c r="J22" s="4"/>
      <c r="M22" s="8" t="s">
        <v>692</v>
      </c>
      <c r="N22" s="4">
        <v>26516</v>
      </c>
    </row>
    <row r="23" spans="6:14" x14ac:dyDescent="0.25">
      <c r="N23" s="12"/>
    </row>
    <row r="24" spans="6:14" x14ac:dyDescent="0.25">
      <c r="M24" s="8" t="s">
        <v>606</v>
      </c>
      <c r="N24" s="12">
        <v>26500</v>
      </c>
    </row>
  </sheetData>
  <mergeCells count="2">
    <mergeCell ref="A1:N1"/>
    <mergeCell ref="A2:N2"/>
  </mergeCells>
  <pageMargins left="0.7" right="0.7" top="0.75" bottom="0.75" header="0.3" footer="0.3"/>
  <pageSetup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74303-A1E4-4F77-B8EA-A00BD015494D}">
  <sheetPr>
    <pageSetUpPr fitToPage="1"/>
  </sheetPr>
  <dimension ref="A1:N21"/>
  <sheetViews>
    <sheetView topLeftCell="D4" workbookViewId="0">
      <selection activeCell="A2" sqref="A2:N2"/>
    </sheetView>
  </sheetViews>
  <sheetFormatPr defaultRowHeight="15" x14ac:dyDescent="0.25"/>
  <cols>
    <col min="1" max="1" width="18.42578125" customWidth="1"/>
    <col min="2" max="2" width="8.85546875" customWidth="1"/>
    <col min="3" max="3" width="24.140625" customWidth="1"/>
    <col min="4" max="4" width="21.5703125" customWidth="1"/>
    <col min="5" max="5" width="15.7109375" customWidth="1"/>
    <col min="6" max="6" width="11.28515625" customWidth="1"/>
    <col min="7" max="7" width="14.42578125" customWidth="1"/>
    <col min="8" max="8" width="18" customWidth="1"/>
    <col min="9" max="9" width="8" customWidth="1"/>
    <col min="10" max="10" width="10.5703125" customWidth="1"/>
    <col min="11" max="11" width="17.7109375" customWidth="1"/>
    <col min="12" max="12" width="8.140625" customWidth="1"/>
    <col min="13" max="14" width="13.28515625" customWidth="1"/>
  </cols>
  <sheetData>
    <row r="1" spans="1:14" x14ac:dyDescent="0.25">
      <c r="A1" s="16" t="s">
        <v>699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.600000000000001" customHeight="1" x14ac:dyDescent="0.25">
      <c r="A2" s="16" t="s">
        <v>613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s="8" customFormat="1" ht="45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7</v>
      </c>
      <c r="I4" s="8" t="s">
        <v>600</v>
      </c>
      <c r="J4" s="8" t="s">
        <v>679</v>
      </c>
      <c r="K4" s="8" t="s">
        <v>596</v>
      </c>
      <c r="L4" s="8" t="s">
        <v>610</v>
      </c>
      <c r="M4" s="8" t="s">
        <v>611</v>
      </c>
      <c r="N4" s="8" t="s">
        <v>10</v>
      </c>
    </row>
    <row r="5" spans="1:14" x14ac:dyDescent="0.25">
      <c r="A5" t="s">
        <v>179</v>
      </c>
      <c r="B5">
        <v>402</v>
      </c>
      <c r="C5" t="s">
        <v>158</v>
      </c>
      <c r="D5" t="s">
        <v>180</v>
      </c>
      <c r="E5" t="s">
        <v>181</v>
      </c>
      <c r="F5" s="1">
        <v>44700</v>
      </c>
      <c r="G5" s="4">
        <v>34000</v>
      </c>
      <c r="H5" t="s">
        <v>182</v>
      </c>
      <c r="I5">
        <v>2.97</v>
      </c>
      <c r="J5" s="4">
        <f>+G5/I5</f>
        <v>11447.811447811448</v>
      </c>
      <c r="K5" t="s">
        <v>16</v>
      </c>
      <c r="L5">
        <v>3</v>
      </c>
      <c r="M5" s="4">
        <f t="shared" ref="M5:M14" si="0">+G5/I5*L5</f>
        <v>34343.434343434346</v>
      </c>
    </row>
    <row r="6" spans="1:14" x14ac:dyDescent="0.25">
      <c r="A6" t="s">
        <v>213</v>
      </c>
      <c r="B6">
        <v>402</v>
      </c>
      <c r="C6" t="s">
        <v>209</v>
      </c>
      <c r="D6" t="s">
        <v>214</v>
      </c>
      <c r="E6" t="s">
        <v>215</v>
      </c>
      <c r="F6" s="1">
        <v>44943</v>
      </c>
      <c r="G6" s="4">
        <v>13000</v>
      </c>
      <c r="H6" t="s">
        <v>157</v>
      </c>
      <c r="I6">
        <v>2.97</v>
      </c>
      <c r="J6" s="4">
        <f t="shared" ref="J6:J14" si="1">+G6/I6</f>
        <v>4377.1043771043769</v>
      </c>
      <c r="K6" t="s">
        <v>16</v>
      </c>
      <c r="L6">
        <v>3</v>
      </c>
      <c r="M6" s="4">
        <f t="shared" si="0"/>
        <v>13131.313131313131</v>
      </c>
    </row>
    <row r="7" spans="1:14" x14ac:dyDescent="0.25">
      <c r="A7" t="s">
        <v>547</v>
      </c>
      <c r="B7">
        <v>402</v>
      </c>
      <c r="C7" t="s">
        <v>523</v>
      </c>
      <c r="D7" t="s">
        <v>548</v>
      </c>
      <c r="E7" t="s">
        <v>549</v>
      </c>
      <c r="F7" s="1">
        <v>44998</v>
      </c>
      <c r="G7" s="4">
        <v>50000</v>
      </c>
      <c r="H7" t="s">
        <v>550</v>
      </c>
      <c r="I7">
        <v>2.98</v>
      </c>
      <c r="J7" s="4">
        <f t="shared" si="1"/>
        <v>16778.523489932886</v>
      </c>
      <c r="K7" t="s">
        <v>16</v>
      </c>
      <c r="L7">
        <v>3</v>
      </c>
      <c r="M7" s="4">
        <f t="shared" si="0"/>
        <v>50335.570469798658</v>
      </c>
    </row>
    <row r="8" spans="1:14" x14ac:dyDescent="0.25">
      <c r="A8" t="s">
        <v>392</v>
      </c>
      <c r="B8">
        <v>402</v>
      </c>
      <c r="C8" t="s">
        <v>393</v>
      </c>
      <c r="D8" t="s">
        <v>394</v>
      </c>
      <c r="E8" t="s">
        <v>395</v>
      </c>
      <c r="F8" s="1">
        <v>44487</v>
      </c>
      <c r="G8" s="4">
        <v>10000</v>
      </c>
      <c r="H8" t="s">
        <v>327</v>
      </c>
      <c r="I8">
        <v>3</v>
      </c>
      <c r="J8" s="4">
        <f t="shared" si="1"/>
        <v>3333.3333333333335</v>
      </c>
      <c r="K8" t="s">
        <v>16</v>
      </c>
      <c r="L8">
        <v>3</v>
      </c>
      <c r="M8" s="4">
        <f t="shared" si="0"/>
        <v>10000</v>
      </c>
    </row>
    <row r="9" spans="1:14" x14ac:dyDescent="0.25">
      <c r="A9" t="s">
        <v>551</v>
      </c>
      <c r="B9">
        <v>402</v>
      </c>
      <c r="C9" t="s">
        <v>523</v>
      </c>
      <c r="D9" t="s">
        <v>552</v>
      </c>
      <c r="E9" t="s">
        <v>553</v>
      </c>
      <c r="F9" s="1">
        <v>44468</v>
      </c>
      <c r="G9" s="4">
        <v>25000</v>
      </c>
      <c r="H9" t="s">
        <v>554</v>
      </c>
      <c r="I9">
        <v>3</v>
      </c>
      <c r="J9" s="4">
        <f t="shared" si="1"/>
        <v>8333.3333333333339</v>
      </c>
      <c r="K9" t="s">
        <v>16</v>
      </c>
      <c r="L9">
        <v>3</v>
      </c>
      <c r="M9" s="4">
        <f t="shared" si="0"/>
        <v>25000</v>
      </c>
    </row>
    <row r="10" spans="1:14" x14ac:dyDescent="0.25">
      <c r="A10" t="s">
        <v>486</v>
      </c>
      <c r="B10">
        <v>402</v>
      </c>
      <c r="C10" t="s">
        <v>466</v>
      </c>
      <c r="D10" t="s">
        <v>487</v>
      </c>
      <c r="E10" t="s">
        <v>488</v>
      </c>
      <c r="F10" s="1">
        <v>44627</v>
      </c>
      <c r="G10" s="4">
        <v>37000</v>
      </c>
      <c r="H10" t="s">
        <v>489</v>
      </c>
      <c r="I10">
        <v>3.06</v>
      </c>
      <c r="J10" s="4">
        <f t="shared" si="1"/>
        <v>12091.503267973856</v>
      </c>
      <c r="K10" t="s">
        <v>16</v>
      </c>
      <c r="L10">
        <v>3</v>
      </c>
      <c r="M10" s="4">
        <f t="shared" si="0"/>
        <v>36274.509803921566</v>
      </c>
    </row>
    <row r="11" spans="1:14" x14ac:dyDescent="0.25">
      <c r="A11" t="s">
        <v>436</v>
      </c>
      <c r="B11">
        <v>402</v>
      </c>
      <c r="C11" t="s">
        <v>415</v>
      </c>
      <c r="D11" t="s">
        <v>437</v>
      </c>
      <c r="E11" t="s">
        <v>438</v>
      </c>
      <c r="F11" s="1">
        <v>44827</v>
      </c>
      <c r="G11" s="4">
        <v>19000</v>
      </c>
      <c r="H11" t="s">
        <v>439</v>
      </c>
      <c r="I11">
        <v>3.13</v>
      </c>
      <c r="J11" s="4">
        <f t="shared" si="1"/>
        <v>6070.2875399361028</v>
      </c>
      <c r="K11" t="s">
        <v>16</v>
      </c>
      <c r="L11">
        <v>3</v>
      </c>
      <c r="M11" s="4">
        <f t="shared" si="0"/>
        <v>18210.862619808307</v>
      </c>
    </row>
    <row r="12" spans="1:14" x14ac:dyDescent="0.25">
      <c r="A12" t="s">
        <v>183</v>
      </c>
      <c r="B12">
        <v>402</v>
      </c>
      <c r="C12" t="s">
        <v>158</v>
      </c>
      <c r="D12" t="s">
        <v>184</v>
      </c>
      <c r="E12" t="s">
        <v>185</v>
      </c>
      <c r="F12" s="1">
        <v>44413</v>
      </c>
      <c r="G12" s="4">
        <v>25000</v>
      </c>
      <c r="H12" t="s">
        <v>186</v>
      </c>
      <c r="I12">
        <v>3.14</v>
      </c>
      <c r="J12" s="4">
        <f t="shared" si="1"/>
        <v>7961.7834394904457</v>
      </c>
      <c r="K12" t="s">
        <v>16</v>
      </c>
      <c r="L12">
        <v>3</v>
      </c>
      <c r="M12" s="4">
        <f t="shared" si="0"/>
        <v>23885.350318471337</v>
      </c>
    </row>
    <row r="13" spans="1:14" x14ac:dyDescent="0.25">
      <c r="A13" t="s">
        <v>490</v>
      </c>
      <c r="B13">
        <v>402</v>
      </c>
      <c r="C13" t="s">
        <v>466</v>
      </c>
      <c r="D13" t="s">
        <v>467</v>
      </c>
      <c r="E13" t="s">
        <v>468</v>
      </c>
      <c r="F13" s="1">
        <v>44573</v>
      </c>
      <c r="G13" s="4">
        <v>40000</v>
      </c>
      <c r="H13" t="s">
        <v>491</v>
      </c>
      <c r="I13">
        <v>3.2</v>
      </c>
      <c r="J13" s="4">
        <f t="shared" si="1"/>
        <v>12500</v>
      </c>
      <c r="K13" t="s">
        <v>16</v>
      </c>
      <c r="L13">
        <v>3</v>
      </c>
      <c r="M13" s="4">
        <f t="shared" si="0"/>
        <v>37500</v>
      </c>
    </row>
    <row r="14" spans="1:14" x14ac:dyDescent="0.25">
      <c r="A14" t="s">
        <v>492</v>
      </c>
      <c r="B14">
        <v>402</v>
      </c>
      <c r="C14" t="s">
        <v>466</v>
      </c>
      <c r="D14" t="s">
        <v>493</v>
      </c>
      <c r="E14" t="s">
        <v>494</v>
      </c>
      <c r="F14" s="1">
        <v>44546</v>
      </c>
      <c r="G14" s="4">
        <v>45000</v>
      </c>
      <c r="H14" t="s">
        <v>485</v>
      </c>
      <c r="I14">
        <v>3.48</v>
      </c>
      <c r="J14" s="4">
        <f t="shared" si="1"/>
        <v>12931.034482758621</v>
      </c>
      <c r="K14" t="s">
        <v>16</v>
      </c>
      <c r="L14">
        <v>3</v>
      </c>
      <c r="M14" s="4">
        <f t="shared" si="0"/>
        <v>38793.103448275862</v>
      </c>
    </row>
    <row r="15" spans="1:14" x14ac:dyDescent="0.25">
      <c r="G15" s="7">
        <f>SUM(G5:G14)</f>
        <v>298000</v>
      </c>
      <c r="I15">
        <f>SUM(I5:I14)</f>
        <v>30.93</v>
      </c>
      <c r="J15" s="7"/>
      <c r="M15" s="7"/>
    </row>
    <row r="16" spans="1:14" x14ac:dyDescent="0.25">
      <c r="J16" s="7">
        <f>AVERAGE(J5:J15)</f>
        <v>9582.4714711674405</v>
      </c>
      <c r="M16" s="7">
        <f>AVERAGE(M5:M14)</f>
        <v>28747.414413502323</v>
      </c>
    </row>
    <row r="18" spans="7:14" x14ac:dyDescent="0.25">
      <c r="G18" s="7">
        <f>AVERAGE(G5:G14)</f>
        <v>29800</v>
      </c>
      <c r="M18" t="s">
        <v>603</v>
      </c>
      <c r="N18" s="4">
        <v>29800</v>
      </c>
    </row>
    <row r="19" spans="7:14" ht="45" x14ac:dyDescent="0.25">
      <c r="M19" s="8" t="s">
        <v>612</v>
      </c>
      <c r="N19" s="4">
        <v>28747</v>
      </c>
    </row>
    <row r="20" spans="7:14" x14ac:dyDescent="0.25">
      <c r="N20" s="12"/>
    </row>
    <row r="21" spans="7:14" x14ac:dyDescent="0.25">
      <c r="M21" t="s">
        <v>606</v>
      </c>
      <c r="N21" s="12">
        <v>28700</v>
      </c>
    </row>
  </sheetData>
  <mergeCells count="2">
    <mergeCell ref="A1:N1"/>
    <mergeCell ref="A2:N2"/>
  </mergeCells>
  <pageMargins left="0.7" right="0.7" top="0.75" bottom="0.75" header="0.3" footer="0.3"/>
  <pageSetup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2CC9F-AF56-43E8-BCBE-5E979DA50BA6}">
  <sheetPr>
    <pageSetUpPr fitToPage="1"/>
  </sheetPr>
  <dimension ref="A1:N22"/>
  <sheetViews>
    <sheetView topLeftCell="B9" workbookViewId="0">
      <selection activeCell="A2" sqref="A2:N2"/>
    </sheetView>
  </sheetViews>
  <sheetFormatPr defaultRowHeight="15" x14ac:dyDescent="0.25"/>
  <cols>
    <col min="1" max="1" width="21.140625" customWidth="1"/>
    <col min="2" max="2" width="7.5703125" customWidth="1"/>
    <col min="3" max="3" width="23.140625" customWidth="1"/>
    <col min="4" max="4" width="22.42578125" customWidth="1"/>
    <col min="5" max="5" width="16.140625" customWidth="1"/>
    <col min="6" max="6" width="13.28515625" customWidth="1"/>
    <col min="7" max="7" width="10.28515625" customWidth="1"/>
    <col min="8" max="8" width="17.85546875" customWidth="1"/>
    <col min="9" max="9" width="7.28515625" customWidth="1"/>
    <col min="10" max="10" width="9.7109375" customWidth="1"/>
    <col min="11" max="11" width="18.28515625" customWidth="1"/>
    <col min="12" max="12" width="7.5703125" customWidth="1"/>
    <col min="13" max="13" width="12.42578125" customWidth="1"/>
    <col min="14" max="14" width="16.7109375" customWidth="1"/>
  </cols>
  <sheetData>
    <row r="1" spans="1:14" x14ac:dyDescent="0.25">
      <c r="A1" s="16" t="s">
        <v>700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s="8" customFormat="1" ht="30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614</v>
      </c>
      <c r="I4" s="8" t="s">
        <v>600</v>
      </c>
      <c r="J4" s="8" t="s">
        <v>605</v>
      </c>
      <c r="K4" s="8" t="s">
        <v>596</v>
      </c>
      <c r="L4" s="8" t="s">
        <v>610</v>
      </c>
      <c r="M4" s="8" t="s">
        <v>615</v>
      </c>
    </row>
    <row r="5" spans="1:14" x14ac:dyDescent="0.25">
      <c r="A5" t="s">
        <v>492</v>
      </c>
      <c r="B5">
        <v>402</v>
      </c>
      <c r="C5" t="s">
        <v>466</v>
      </c>
      <c r="D5" t="s">
        <v>493</v>
      </c>
      <c r="E5" t="s">
        <v>494</v>
      </c>
      <c r="F5" s="1">
        <v>44546</v>
      </c>
      <c r="G5" s="4">
        <v>45000</v>
      </c>
      <c r="H5" t="s">
        <v>485</v>
      </c>
      <c r="I5">
        <v>3.48</v>
      </c>
      <c r="J5" s="4">
        <f>+G5/I5</f>
        <v>12931.034482758621</v>
      </c>
      <c r="K5" t="s">
        <v>16</v>
      </c>
      <c r="L5">
        <v>4</v>
      </c>
      <c r="M5" s="4">
        <f>+G5/I5*L5</f>
        <v>51724.137931034486</v>
      </c>
    </row>
    <row r="6" spans="1:14" x14ac:dyDescent="0.25">
      <c r="A6" t="s">
        <v>231</v>
      </c>
      <c r="B6">
        <v>402</v>
      </c>
      <c r="C6" t="s">
        <v>221</v>
      </c>
      <c r="D6" t="s">
        <v>232</v>
      </c>
      <c r="E6" t="s">
        <v>233</v>
      </c>
      <c r="F6" s="1">
        <v>44571</v>
      </c>
      <c r="G6" s="4">
        <v>23000</v>
      </c>
      <c r="H6" t="s">
        <v>234</v>
      </c>
      <c r="I6">
        <v>3.51</v>
      </c>
      <c r="J6" s="4">
        <f t="shared" ref="J6:J13" si="0">+G6/I6</f>
        <v>6552.7065527065533</v>
      </c>
      <c r="K6" t="s">
        <v>16</v>
      </c>
      <c r="L6">
        <v>4</v>
      </c>
      <c r="M6" s="4">
        <f t="shared" ref="M6:M14" si="1">+G6/I6*L6</f>
        <v>26210.826210826213</v>
      </c>
    </row>
    <row r="7" spans="1:14" x14ac:dyDescent="0.25">
      <c r="A7" t="s">
        <v>440</v>
      </c>
      <c r="B7">
        <v>402</v>
      </c>
      <c r="C7" t="s">
        <v>415</v>
      </c>
      <c r="D7" t="s">
        <v>441</v>
      </c>
      <c r="E7" t="s">
        <v>442</v>
      </c>
      <c r="F7" s="1">
        <v>44750</v>
      </c>
      <c r="G7" s="4">
        <v>28000</v>
      </c>
      <c r="H7" t="s">
        <v>443</v>
      </c>
      <c r="I7">
        <v>3.54</v>
      </c>
      <c r="J7" s="4">
        <f t="shared" si="0"/>
        <v>7909.6045197740114</v>
      </c>
      <c r="K7" t="s">
        <v>16</v>
      </c>
      <c r="L7">
        <v>4</v>
      </c>
      <c r="M7" s="4">
        <f t="shared" si="1"/>
        <v>31638.418079096045</v>
      </c>
    </row>
    <row r="8" spans="1:14" x14ac:dyDescent="0.25">
      <c r="A8" t="s">
        <v>187</v>
      </c>
      <c r="B8">
        <v>402</v>
      </c>
      <c r="C8" t="s">
        <v>158</v>
      </c>
      <c r="D8" t="s">
        <v>188</v>
      </c>
      <c r="E8" t="s">
        <v>189</v>
      </c>
      <c r="F8" s="1">
        <v>44620</v>
      </c>
      <c r="G8" s="4">
        <v>35000</v>
      </c>
      <c r="H8" t="s">
        <v>190</v>
      </c>
      <c r="I8">
        <v>3.89</v>
      </c>
      <c r="J8" s="4">
        <f t="shared" si="0"/>
        <v>8997.4293059125957</v>
      </c>
      <c r="K8" t="s">
        <v>16</v>
      </c>
      <c r="L8">
        <v>4</v>
      </c>
      <c r="M8" s="4">
        <f t="shared" si="1"/>
        <v>35989.717223650383</v>
      </c>
    </row>
    <row r="9" spans="1:14" x14ac:dyDescent="0.25">
      <c r="A9" t="s">
        <v>444</v>
      </c>
      <c r="B9">
        <v>402</v>
      </c>
      <c r="C9" t="s">
        <v>415</v>
      </c>
      <c r="D9" t="s">
        <v>445</v>
      </c>
      <c r="E9" t="s">
        <v>446</v>
      </c>
      <c r="F9" s="1">
        <v>44351</v>
      </c>
      <c r="G9" s="4">
        <v>30000</v>
      </c>
      <c r="H9" t="s">
        <v>435</v>
      </c>
      <c r="I9">
        <v>3.98</v>
      </c>
      <c r="J9" s="4">
        <f t="shared" si="0"/>
        <v>7537.6884422110552</v>
      </c>
      <c r="K9" t="s">
        <v>16</v>
      </c>
      <c r="L9">
        <v>4</v>
      </c>
      <c r="M9" s="4">
        <f t="shared" si="1"/>
        <v>30150.753768844221</v>
      </c>
    </row>
    <row r="10" spans="1:14" x14ac:dyDescent="0.25">
      <c r="A10" t="s">
        <v>53</v>
      </c>
      <c r="B10">
        <v>402</v>
      </c>
      <c r="C10" t="s">
        <v>23</v>
      </c>
      <c r="D10" t="s">
        <v>54</v>
      </c>
      <c r="E10" t="s">
        <v>55</v>
      </c>
      <c r="F10" s="1">
        <v>44778</v>
      </c>
      <c r="G10" s="4">
        <v>47000</v>
      </c>
      <c r="H10" t="s">
        <v>56</v>
      </c>
      <c r="I10">
        <v>4.24</v>
      </c>
      <c r="J10" s="4">
        <f t="shared" si="0"/>
        <v>11084.905660377359</v>
      </c>
      <c r="K10" t="s">
        <v>16</v>
      </c>
      <c r="L10">
        <v>4</v>
      </c>
      <c r="M10" s="4">
        <f t="shared" si="1"/>
        <v>44339.622641509435</v>
      </c>
    </row>
    <row r="11" spans="1:14" x14ac:dyDescent="0.25">
      <c r="A11" t="s">
        <v>447</v>
      </c>
      <c r="B11">
        <v>402</v>
      </c>
      <c r="C11" t="s">
        <v>415</v>
      </c>
      <c r="D11" t="s">
        <v>448</v>
      </c>
      <c r="E11" t="s">
        <v>449</v>
      </c>
      <c r="F11" s="1">
        <v>44630</v>
      </c>
      <c r="G11" s="4">
        <v>26000</v>
      </c>
      <c r="H11" t="s">
        <v>450</v>
      </c>
      <c r="I11">
        <v>4.26</v>
      </c>
      <c r="J11" s="4">
        <f t="shared" si="0"/>
        <v>6103.2863849765263</v>
      </c>
      <c r="K11" t="s">
        <v>16</v>
      </c>
      <c r="L11">
        <v>4</v>
      </c>
      <c r="M11" s="4">
        <f t="shared" si="1"/>
        <v>24413.145539906105</v>
      </c>
    </row>
    <row r="12" spans="1:14" x14ac:dyDescent="0.25">
      <c r="A12" t="s">
        <v>235</v>
      </c>
      <c r="B12">
        <v>402</v>
      </c>
      <c r="C12" t="s">
        <v>221</v>
      </c>
      <c r="D12" t="s">
        <v>236</v>
      </c>
      <c r="E12" t="s">
        <v>237</v>
      </c>
      <c r="F12" s="1">
        <v>44823</v>
      </c>
      <c r="G12" s="4">
        <v>20000</v>
      </c>
      <c r="H12" t="s">
        <v>238</v>
      </c>
      <c r="I12">
        <v>4.28</v>
      </c>
      <c r="J12" s="4">
        <f t="shared" si="0"/>
        <v>4672.8971962616815</v>
      </c>
      <c r="K12" t="s">
        <v>16</v>
      </c>
      <c r="L12">
        <v>4</v>
      </c>
      <c r="M12" s="4">
        <f t="shared" si="1"/>
        <v>18691.588785046726</v>
      </c>
      <c r="N12" t="s">
        <v>239</v>
      </c>
    </row>
    <row r="13" spans="1:14" x14ac:dyDescent="0.25">
      <c r="A13" t="s">
        <v>495</v>
      </c>
      <c r="B13">
        <v>402</v>
      </c>
      <c r="C13" t="s">
        <v>466</v>
      </c>
      <c r="D13" t="s">
        <v>496</v>
      </c>
      <c r="E13" t="s">
        <v>497</v>
      </c>
      <c r="F13" s="1">
        <v>45014</v>
      </c>
      <c r="G13" s="4">
        <v>38500</v>
      </c>
      <c r="H13" t="s">
        <v>498</v>
      </c>
      <c r="I13">
        <v>4.5</v>
      </c>
      <c r="J13" s="4">
        <f t="shared" si="0"/>
        <v>8555.5555555555547</v>
      </c>
      <c r="K13" t="s">
        <v>16</v>
      </c>
      <c r="L13">
        <v>4</v>
      </c>
      <c r="M13" s="4">
        <f t="shared" si="1"/>
        <v>34222.222222222219</v>
      </c>
    </row>
    <row r="14" spans="1:14" x14ac:dyDescent="0.25">
      <c r="A14" t="s">
        <v>191</v>
      </c>
      <c r="B14">
        <v>402</v>
      </c>
      <c r="C14" t="s">
        <v>158</v>
      </c>
      <c r="D14" t="s">
        <v>192</v>
      </c>
      <c r="E14" t="s">
        <v>193</v>
      </c>
      <c r="F14" s="1">
        <v>44795</v>
      </c>
      <c r="G14" s="4">
        <v>33000</v>
      </c>
      <c r="H14" t="s">
        <v>194</v>
      </c>
      <c r="I14">
        <v>4.51</v>
      </c>
      <c r="J14" s="4">
        <f>+G14/I14</f>
        <v>7317.0731707317073</v>
      </c>
      <c r="K14" t="s">
        <v>16</v>
      </c>
      <c r="L14">
        <v>4</v>
      </c>
      <c r="M14" s="4">
        <f t="shared" si="1"/>
        <v>29268.292682926829</v>
      </c>
    </row>
    <row r="15" spans="1:14" x14ac:dyDescent="0.25">
      <c r="G15" s="7">
        <f>SUM(G5:G14)</f>
        <v>325500</v>
      </c>
      <c r="I15">
        <f>SUM(I5:I14)</f>
        <v>40.19</v>
      </c>
      <c r="J15" s="7"/>
    </row>
    <row r="16" spans="1:14" x14ac:dyDescent="0.25">
      <c r="J16" s="7">
        <f>AVERAGE(J5:J15)</f>
        <v>8166.2181271265654</v>
      </c>
      <c r="M16" s="7">
        <f>AVERAGE(M5:M14)</f>
        <v>32664.872508506262</v>
      </c>
    </row>
    <row r="19" spans="7:14" x14ac:dyDescent="0.25">
      <c r="G19" s="7">
        <f>AVERAGE(G5:G14
)</f>
        <v>32550</v>
      </c>
      <c r="M19" t="s">
        <v>603</v>
      </c>
      <c r="N19" s="4">
        <v>32550</v>
      </c>
    </row>
    <row r="20" spans="7:14" ht="45" x14ac:dyDescent="0.25">
      <c r="M20" s="8" t="s">
        <v>622</v>
      </c>
      <c r="N20" s="11">
        <v>32665</v>
      </c>
    </row>
    <row r="21" spans="7:14" x14ac:dyDescent="0.25">
      <c r="N21" s="12"/>
    </row>
    <row r="22" spans="7:14" x14ac:dyDescent="0.25">
      <c r="M22" t="s">
        <v>606</v>
      </c>
      <c r="N22" s="12">
        <v>32700</v>
      </c>
    </row>
  </sheetData>
  <mergeCells count="2">
    <mergeCell ref="A1:N1"/>
    <mergeCell ref="A2:N2"/>
  </mergeCells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B5E8C-3521-4EDC-B508-BD56D4F4136A}">
  <sheetPr>
    <pageSetUpPr fitToPage="1"/>
  </sheetPr>
  <dimension ref="A1:N19"/>
  <sheetViews>
    <sheetView workbookViewId="0">
      <selection activeCell="A2" sqref="A2:N2"/>
    </sheetView>
  </sheetViews>
  <sheetFormatPr defaultRowHeight="15" x14ac:dyDescent="0.25"/>
  <cols>
    <col min="1" max="1" width="21.7109375" customWidth="1"/>
    <col min="3" max="3" width="16.85546875" customWidth="1"/>
    <col min="4" max="4" width="17.28515625" customWidth="1"/>
    <col min="5" max="5" width="14.140625" customWidth="1"/>
    <col min="6" max="6" width="13" customWidth="1"/>
    <col min="7" max="7" width="13.28515625" customWidth="1"/>
    <col min="8" max="8" width="18.28515625" customWidth="1"/>
    <col min="11" max="11" width="17.42578125" customWidth="1"/>
    <col min="12" max="12" width="8.42578125" customWidth="1"/>
    <col min="13" max="13" width="14.28515625" customWidth="1"/>
    <col min="14" max="14" width="15.28515625" customWidth="1"/>
  </cols>
  <sheetData>
    <row r="1" spans="1:14" x14ac:dyDescent="0.25">
      <c r="A1" s="16" t="s">
        <v>701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s="8" customFormat="1" ht="30" x14ac:dyDescent="0.25">
      <c r="A4" s="8" t="s">
        <v>623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7</v>
      </c>
      <c r="I4" s="8" t="s">
        <v>600</v>
      </c>
      <c r="J4" s="8" t="s">
        <v>624</v>
      </c>
      <c r="K4" s="8" t="s">
        <v>596</v>
      </c>
      <c r="L4" s="8" t="s">
        <v>610</v>
      </c>
      <c r="M4" s="8" t="s">
        <v>625</v>
      </c>
      <c r="N4" s="8" t="s">
        <v>10</v>
      </c>
    </row>
    <row r="5" spans="1:14" x14ac:dyDescent="0.25">
      <c r="A5" t="s">
        <v>240</v>
      </c>
      <c r="B5">
        <v>402</v>
      </c>
      <c r="C5" t="s">
        <v>221</v>
      </c>
      <c r="D5" t="s">
        <v>241</v>
      </c>
      <c r="E5" t="s">
        <v>242</v>
      </c>
      <c r="F5" s="1">
        <v>44601</v>
      </c>
      <c r="G5" s="4">
        <v>28000</v>
      </c>
      <c r="H5" t="s">
        <v>238</v>
      </c>
      <c r="I5">
        <v>4.68</v>
      </c>
      <c r="J5" s="4">
        <f t="shared" ref="J5:J11" si="0">+G5/I5</f>
        <v>5982.9059829059834</v>
      </c>
      <c r="K5" t="s">
        <v>16</v>
      </c>
      <c r="L5">
        <v>5</v>
      </c>
      <c r="M5" s="4">
        <f>+G5/I5*L5</f>
        <v>29914.529914529918</v>
      </c>
      <c r="N5" t="s">
        <v>243</v>
      </c>
    </row>
    <row r="6" spans="1:14" x14ac:dyDescent="0.25">
      <c r="A6" t="s">
        <v>323</v>
      </c>
      <c r="B6">
        <v>402</v>
      </c>
      <c r="C6" t="s">
        <v>324</v>
      </c>
      <c r="D6" t="s">
        <v>325</v>
      </c>
      <c r="E6" t="s">
        <v>326</v>
      </c>
      <c r="F6" s="1">
        <v>44323</v>
      </c>
      <c r="G6" s="4">
        <v>30000</v>
      </c>
      <c r="H6" t="s">
        <v>327</v>
      </c>
      <c r="I6">
        <v>5</v>
      </c>
      <c r="J6" s="4">
        <f t="shared" si="0"/>
        <v>6000</v>
      </c>
      <c r="K6" t="s">
        <v>16</v>
      </c>
      <c r="L6">
        <v>5</v>
      </c>
      <c r="M6" s="4">
        <f t="shared" ref="M6:M10" si="1">+G6/I6*L6</f>
        <v>30000</v>
      </c>
    </row>
    <row r="7" spans="1:14" x14ac:dyDescent="0.25">
      <c r="A7" t="s">
        <v>499</v>
      </c>
      <c r="B7">
        <v>402</v>
      </c>
      <c r="C7" t="s">
        <v>466</v>
      </c>
      <c r="D7" t="s">
        <v>500</v>
      </c>
      <c r="E7" t="s">
        <v>501</v>
      </c>
      <c r="F7" s="1">
        <v>44328</v>
      </c>
      <c r="G7" s="4">
        <v>58500</v>
      </c>
      <c r="H7" t="s">
        <v>502</v>
      </c>
      <c r="I7">
        <v>5.03</v>
      </c>
      <c r="J7" s="4">
        <f t="shared" si="0"/>
        <v>11630.218687872763</v>
      </c>
      <c r="K7" t="s">
        <v>16</v>
      </c>
      <c r="L7">
        <v>5</v>
      </c>
      <c r="M7" s="4">
        <f t="shared" si="1"/>
        <v>58151.093439363816</v>
      </c>
    </row>
    <row r="8" spans="1:14" x14ac:dyDescent="0.25">
      <c r="A8" t="s">
        <v>319</v>
      </c>
      <c r="B8">
        <v>402</v>
      </c>
      <c r="C8" t="s">
        <v>320</v>
      </c>
      <c r="D8" t="s">
        <v>236</v>
      </c>
      <c r="E8" t="s">
        <v>321</v>
      </c>
      <c r="F8" s="1">
        <v>44734</v>
      </c>
      <c r="G8" s="4">
        <v>30000</v>
      </c>
      <c r="H8" t="s">
        <v>322</v>
      </c>
      <c r="I8">
        <v>5.4039999999999999</v>
      </c>
      <c r="J8" s="4">
        <f t="shared" si="0"/>
        <v>5551.4433752775722</v>
      </c>
      <c r="K8" t="s">
        <v>16</v>
      </c>
      <c r="L8">
        <v>5</v>
      </c>
      <c r="M8" s="4">
        <f t="shared" si="1"/>
        <v>27757.216876387862</v>
      </c>
      <c r="N8" t="s">
        <v>43</v>
      </c>
    </row>
    <row r="9" spans="1:14" x14ac:dyDescent="0.25">
      <c r="A9" t="s">
        <v>57</v>
      </c>
      <c r="B9">
        <v>402</v>
      </c>
      <c r="C9" t="s">
        <v>23</v>
      </c>
      <c r="D9" t="s">
        <v>58</v>
      </c>
      <c r="E9" t="s">
        <v>59</v>
      </c>
      <c r="F9" s="1">
        <v>44307</v>
      </c>
      <c r="G9" s="4">
        <v>40000</v>
      </c>
      <c r="H9" t="s">
        <v>60</v>
      </c>
      <c r="I9">
        <v>5.5</v>
      </c>
      <c r="J9" s="4">
        <f t="shared" si="0"/>
        <v>7272.727272727273</v>
      </c>
      <c r="K9" t="s">
        <v>16</v>
      </c>
      <c r="L9">
        <v>5</v>
      </c>
      <c r="M9" s="4">
        <f t="shared" si="1"/>
        <v>36363.636363636368</v>
      </c>
      <c r="N9" t="s">
        <v>61</v>
      </c>
    </row>
    <row r="10" spans="1:14" x14ac:dyDescent="0.25">
      <c r="A10" t="s">
        <v>451</v>
      </c>
      <c r="B10">
        <v>402</v>
      </c>
      <c r="C10" t="s">
        <v>415</v>
      </c>
      <c r="D10" t="s">
        <v>452</v>
      </c>
      <c r="E10" t="s">
        <v>453</v>
      </c>
      <c r="F10" s="1">
        <v>44756</v>
      </c>
      <c r="G10" s="4">
        <v>45000</v>
      </c>
      <c r="H10" t="s">
        <v>454</v>
      </c>
      <c r="I10">
        <v>5.95</v>
      </c>
      <c r="J10" s="4">
        <f t="shared" si="0"/>
        <v>7563.0252100840335</v>
      </c>
      <c r="K10" t="s">
        <v>16</v>
      </c>
      <c r="L10">
        <v>5</v>
      </c>
      <c r="M10" s="4">
        <f t="shared" si="1"/>
        <v>37815.126050420164</v>
      </c>
    </row>
    <row r="11" spans="1:14" x14ac:dyDescent="0.25">
      <c r="A11" t="s">
        <v>584</v>
      </c>
      <c r="B11">
        <v>402</v>
      </c>
      <c r="C11" t="s">
        <v>560</v>
      </c>
      <c r="D11" t="s">
        <v>585</v>
      </c>
      <c r="E11" t="s">
        <v>586</v>
      </c>
      <c r="F11" s="1">
        <v>44396</v>
      </c>
      <c r="G11" s="4">
        <v>60000</v>
      </c>
      <c r="H11" t="s">
        <v>587</v>
      </c>
      <c r="I11">
        <v>5.97</v>
      </c>
      <c r="J11" s="4">
        <f t="shared" si="0"/>
        <v>10050.251256281408</v>
      </c>
      <c r="K11" t="s">
        <v>16</v>
      </c>
      <c r="L11">
        <v>5</v>
      </c>
      <c r="M11" s="4">
        <f>+G11/I11*L11</f>
        <v>50251.256281407041</v>
      </c>
    </row>
    <row r="12" spans="1:14" x14ac:dyDescent="0.25">
      <c r="G12" s="7">
        <f>SUM(G5:G11)</f>
        <v>291500</v>
      </c>
      <c r="I12">
        <f>SUM(I5:I11)</f>
        <v>37.533999999999999</v>
      </c>
      <c r="J12" s="7"/>
    </row>
    <row r="13" spans="1:14" x14ac:dyDescent="0.25">
      <c r="J13" s="7">
        <f>AVERAGE(J5:J12)</f>
        <v>7721.5102550212905</v>
      </c>
      <c r="M13" s="7">
        <f>AVERAGE(M5:M11)</f>
        <v>38607.551275106453</v>
      </c>
    </row>
    <row r="16" spans="1:14" x14ac:dyDescent="0.25">
      <c r="G16" s="7">
        <f>AVERAGE(G5:G11)</f>
        <v>41642.857142857145</v>
      </c>
      <c r="M16" t="s">
        <v>603</v>
      </c>
      <c r="N16" s="4">
        <v>41643</v>
      </c>
    </row>
    <row r="17" spans="13:14" ht="30" x14ac:dyDescent="0.25">
      <c r="M17" s="8" t="s">
        <v>626</v>
      </c>
      <c r="N17" s="4">
        <v>38608</v>
      </c>
    </row>
    <row r="18" spans="13:14" x14ac:dyDescent="0.25">
      <c r="M18" t="s">
        <v>693</v>
      </c>
      <c r="N18" s="12"/>
    </row>
    <row r="19" spans="13:14" x14ac:dyDescent="0.25">
      <c r="M19" t="s">
        <v>606</v>
      </c>
      <c r="N19" s="12">
        <v>38600</v>
      </c>
    </row>
  </sheetData>
  <mergeCells count="2">
    <mergeCell ref="A1:N1"/>
    <mergeCell ref="A2:N2"/>
  </mergeCells>
  <pageMargins left="0.7" right="0.7" top="0.75" bottom="0.7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3B2E7-9553-47C5-94B3-D6D0253FC9BD}">
  <sheetPr>
    <pageSetUpPr fitToPage="1"/>
  </sheetPr>
  <dimension ref="A1:N19"/>
  <sheetViews>
    <sheetView topLeftCell="E9" workbookViewId="0">
      <selection activeCell="A2" sqref="A2:N2"/>
    </sheetView>
  </sheetViews>
  <sheetFormatPr defaultRowHeight="15" x14ac:dyDescent="0.25"/>
  <cols>
    <col min="1" max="1" width="19.5703125" customWidth="1"/>
    <col min="3" max="3" width="18.42578125" customWidth="1"/>
    <col min="4" max="4" width="25.5703125" customWidth="1"/>
    <col min="5" max="5" width="25.7109375" customWidth="1"/>
    <col min="6" max="6" width="13.140625" customWidth="1"/>
    <col min="7" max="7" width="12.7109375" customWidth="1"/>
    <col min="8" max="8" width="16.140625" customWidth="1"/>
    <col min="9" max="9" width="13.28515625" customWidth="1"/>
    <col min="11" max="11" width="17.42578125" customWidth="1"/>
    <col min="12" max="12" width="8.28515625" customWidth="1"/>
    <col min="13" max="13" width="12.7109375" customWidth="1"/>
    <col min="14" max="14" width="11.28515625" bestFit="1" customWidth="1"/>
  </cols>
  <sheetData>
    <row r="1" spans="1:14" x14ac:dyDescent="0.25">
      <c r="A1" s="16" t="s">
        <v>694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 t="s">
        <v>630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1:14" s="8" customFormat="1" ht="30" x14ac:dyDescent="0.25">
      <c r="A4" s="8" t="s">
        <v>592</v>
      </c>
      <c r="B4" s="8" t="s">
        <v>593</v>
      </c>
      <c r="C4" s="8" t="s">
        <v>2</v>
      </c>
      <c r="D4" s="8" t="s">
        <v>3</v>
      </c>
      <c r="E4" s="8" t="s">
        <v>4</v>
      </c>
      <c r="F4" s="8" t="s">
        <v>594</v>
      </c>
      <c r="G4" s="8" t="s">
        <v>6</v>
      </c>
      <c r="H4" s="8" t="s">
        <v>7</v>
      </c>
      <c r="I4" s="8" t="s">
        <v>600</v>
      </c>
      <c r="J4" s="8" t="s">
        <v>624</v>
      </c>
      <c r="K4" s="8" t="s">
        <v>596</v>
      </c>
      <c r="L4" s="8" t="s">
        <v>610</v>
      </c>
      <c r="M4" s="8" t="s">
        <v>628</v>
      </c>
    </row>
    <row r="5" spans="1:14" x14ac:dyDescent="0.25">
      <c r="A5" t="s">
        <v>360</v>
      </c>
      <c r="B5">
        <v>402</v>
      </c>
      <c r="C5" t="s">
        <v>352</v>
      </c>
      <c r="D5" t="s">
        <v>361</v>
      </c>
      <c r="E5" t="s">
        <v>362</v>
      </c>
      <c r="F5" s="1">
        <v>44804</v>
      </c>
      <c r="G5" s="4">
        <v>65240</v>
      </c>
      <c r="H5" t="s">
        <v>363</v>
      </c>
      <c r="I5">
        <v>6.14</v>
      </c>
      <c r="J5" s="4">
        <f t="shared" ref="J5:J11" si="0">+G5/I5</f>
        <v>10625.407166123779</v>
      </c>
      <c r="K5" t="s">
        <v>16</v>
      </c>
      <c r="L5">
        <v>7</v>
      </c>
      <c r="M5" s="4">
        <f>+G5/I5*L5</f>
        <v>74377.850162866453</v>
      </c>
      <c r="N5" t="s">
        <v>102</v>
      </c>
    </row>
    <row r="6" spans="1:14" x14ac:dyDescent="0.25">
      <c r="A6" t="s">
        <v>360</v>
      </c>
      <c r="B6">
        <v>402</v>
      </c>
      <c r="C6" t="s">
        <v>352</v>
      </c>
      <c r="D6" t="s">
        <v>364</v>
      </c>
      <c r="E6" t="s">
        <v>361</v>
      </c>
      <c r="F6" s="1">
        <v>44644</v>
      </c>
      <c r="G6" s="4">
        <v>48000</v>
      </c>
      <c r="H6" t="s">
        <v>363</v>
      </c>
      <c r="I6">
        <v>6.14</v>
      </c>
      <c r="J6" s="4">
        <f t="shared" si="0"/>
        <v>7817.5895765472314</v>
      </c>
      <c r="K6" t="s">
        <v>16</v>
      </c>
      <c r="L6">
        <v>7</v>
      </c>
      <c r="M6" s="4">
        <f t="shared" ref="M6:M11" si="1">+G6/I6*L6</f>
        <v>54723.127035830621</v>
      </c>
      <c r="N6" t="s">
        <v>102</v>
      </c>
    </row>
    <row r="7" spans="1:14" x14ac:dyDescent="0.25">
      <c r="A7" t="s">
        <v>137</v>
      </c>
      <c r="B7">
        <v>402</v>
      </c>
      <c r="C7" t="s">
        <v>121</v>
      </c>
      <c r="D7" t="s">
        <v>138</v>
      </c>
      <c r="E7" t="s">
        <v>139</v>
      </c>
      <c r="F7" s="1">
        <v>44474</v>
      </c>
      <c r="G7" s="4">
        <v>35000</v>
      </c>
      <c r="H7" t="s">
        <v>140</v>
      </c>
      <c r="I7">
        <v>6.19</v>
      </c>
      <c r="J7" s="4">
        <f t="shared" si="0"/>
        <v>5654.2810985460419</v>
      </c>
      <c r="K7" t="s">
        <v>16</v>
      </c>
      <c r="L7">
        <v>7</v>
      </c>
      <c r="M7" s="4">
        <f t="shared" si="1"/>
        <v>39579.967689822297</v>
      </c>
    </row>
    <row r="8" spans="1:14" x14ac:dyDescent="0.25">
      <c r="A8" t="s">
        <v>244</v>
      </c>
      <c r="B8">
        <v>402</v>
      </c>
      <c r="C8" t="s">
        <v>221</v>
      </c>
      <c r="D8" t="s">
        <v>245</v>
      </c>
      <c r="E8" t="s">
        <v>246</v>
      </c>
      <c r="F8" s="1">
        <v>44578</v>
      </c>
      <c r="G8" s="4">
        <v>39000</v>
      </c>
      <c r="H8" t="s">
        <v>247</v>
      </c>
      <c r="I8">
        <v>6.9</v>
      </c>
      <c r="J8" s="4">
        <f t="shared" si="0"/>
        <v>5652.173913043478</v>
      </c>
      <c r="K8" t="s">
        <v>16</v>
      </c>
      <c r="L8">
        <v>7</v>
      </c>
      <c r="M8" s="4">
        <f t="shared" si="1"/>
        <v>39565.217391304344</v>
      </c>
      <c r="N8" t="s">
        <v>248</v>
      </c>
    </row>
    <row r="9" spans="1:14" x14ac:dyDescent="0.25">
      <c r="A9" t="s">
        <v>396</v>
      </c>
      <c r="B9">
        <v>402</v>
      </c>
      <c r="C9" t="s">
        <v>397</v>
      </c>
      <c r="D9" t="s">
        <v>398</v>
      </c>
      <c r="E9" t="s">
        <v>399</v>
      </c>
      <c r="F9" s="1">
        <v>44666</v>
      </c>
      <c r="G9" s="4">
        <v>32000</v>
      </c>
      <c r="H9" t="s">
        <v>400</v>
      </c>
      <c r="I9">
        <v>7.74</v>
      </c>
      <c r="J9" s="4">
        <f t="shared" si="0"/>
        <v>4134.3669250645989</v>
      </c>
      <c r="K9" t="s">
        <v>16</v>
      </c>
      <c r="L9">
        <v>7</v>
      </c>
      <c r="M9" s="4">
        <f t="shared" si="1"/>
        <v>28940.568475452194</v>
      </c>
    </row>
    <row r="10" spans="1:14" x14ac:dyDescent="0.25">
      <c r="A10" t="s">
        <v>216</v>
      </c>
      <c r="B10">
        <v>402</v>
      </c>
      <c r="C10" t="s">
        <v>209</v>
      </c>
      <c r="D10" t="s">
        <v>217</v>
      </c>
      <c r="E10" t="s">
        <v>218</v>
      </c>
      <c r="F10" s="1">
        <v>44904</v>
      </c>
      <c r="G10" s="4">
        <v>30000</v>
      </c>
      <c r="H10" t="s">
        <v>219</v>
      </c>
      <c r="I10">
        <v>8.06</v>
      </c>
      <c r="J10" s="4">
        <f t="shared" si="0"/>
        <v>3722.0843672456572</v>
      </c>
      <c r="K10" t="s">
        <v>16</v>
      </c>
      <c r="L10">
        <v>7</v>
      </c>
      <c r="M10" s="4">
        <f t="shared" si="1"/>
        <v>26054.5905707196</v>
      </c>
    </row>
    <row r="11" spans="1:14" x14ac:dyDescent="0.25">
      <c r="A11" t="s">
        <v>401</v>
      </c>
      <c r="B11">
        <v>402</v>
      </c>
      <c r="C11" t="s">
        <v>397</v>
      </c>
      <c r="D11" t="s">
        <v>402</v>
      </c>
      <c r="E11" t="s">
        <v>403</v>
      </c>
      <c r="F11" s="1">
        <v>44391</v>
      </c>
      <c r="G11" s="4">
        <v>51000</v>
      </c>
      <c r="H11" t="s">
        <v>404</v>
      </c>
      <c r="I11">
        <v>8.68</v>
      </c>
      <c r="J11" s="4">
        <f t="shared" si="0"/>
        <v>5875.5760368663596</v>
      </c>
      <c r="K11" t="s">
        <v>16</v>
      </c>
      <c r="L11">
        <v>7</v>
      </c>
      <c r="M11" s="4">
        <f t="shared" si="1"/>
        <v>41129.032258064515</v>
      </c>
    </row>
    <row r="12" spans="1:14" x14ac:dyDescent="0.25">
      <c r="G12" s="7">
        <f>SUM(G5:G11)</f>
        <v>300240</v>
      </c>
      <c r="I12">
        <f>SUM(I5:I11)</f>
        <v>49.85</v>
      </c>
      <c r="J12" s="7">
        <f>AVERAGE(J5:J11)</f>
        <v>6211.6398690624492</v>
      </c>
    </row>
    <row r="13" spans="1:14" x14ac:dyDescent="0.25">
      <c r="M13" s="7">
        <f>AVERAGE(M5:M12)</f>
        <v>43481.479083437138</v>
      </c>
    </row>
    <row r="16" spans="1:14" x14ac:dyDescent="0.25">
      <c r="G16" s="7">
        <f>AVERAGE(G5:G11)</f>
        <v>42891.428571428572</v>
      </c>
      <c r="M16" t="s">
        <v>603</v>
      </c>
      <c r="N16" s="4">
        <v>42891</v>
      </c>
    </row>
    <row r="17" spans="13:14" ht="30" x14ac:dyDescent="0.25">
      <c r="M17" s="8" t="s">
        <v>629</v>
      </c>
      <c r="N17" s="4">
        <v>43481</v>
      </c>
    </row>
    <row r="18" spans="13:14" x14ac:dyDescent="0.25">
      <c r="N18" s="12"/>
    </row>
    <row r="19" spans="13:14" x14ac:dyDescent="0.25">
      <c r="M19" t="s">
        <v>606</v>
      </c>
      <c r="N19" s="12">
        <v>43500</v>
      </c>
    </row>
  </sheetData>
  <mergeCells count="2">
    <mergeCell ref="A1:N1"/>
    <mergeCell ref="A2:N2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2024 Vacant Land Sales Fremont</vt:lpstr>
      <vt:lpstr>1 Acre</vt:lpstr>
      <vt:lpstr>1.5 Acre</vt:lpstr>
      <vt:lpstr>2 Acre</vt:lpstr>
      <vt:lpstr>2.5 Acre</vt:lpstr>
      <vt:lpstr>3 Acre</vt:lpstr>
      <vt:lpstr>4 Acre</vt:lpstr>
      <vt:lpstr>5 Acre</vt:lpstr>
      <vt:lpstr>7 Acre</vt:lpstr>
      <vt:lpstr>10 Acre</vt:lpstr>
      <vt:lpstr>15 Acre</vt:lpstr>
      <vt:lpstr>20 Acre</vt:lpstr>
      <vt:lpstr>25 Acre</vt:lpstr>
      <vt:lpstr>30 Acre</vt:lpstr>
      <vt:lpstr>40 Acre</vt:lpstr>
      <vt:lpstr>50 Acre</vt:lpstr>
      <vt:lpstr>100 Acre</vt:lpstr>
      <vt:lpstr>'1 Acre'!Print_Area</vt:lpstr>
      <vt:lpstr>'1.5 Acre'!Print_Area</vt:lpstr>
      <vt:lpstr>'2 Acre'!Print_Area</vt:lpstr>
      <vt:lpstr>'2.5 Acre'!Print_Area</vt:lpstr>
      <vt:lpstr>'3 Acre'!Print_Area</vt:lpstr>
      <vt:lpstr>'4 Acre'!Print_Area</vt:lpstr>
      <vt:lpstr>'5 Acre'!Print_Area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Cook</dc:creator>
  <cp:lastModifiedBy>David Cook</cp:lastModifiedBy>
  <cp:lastPrinted>2024-03-04T15:42:02Z</cp:lastPrinted>
  <dcterms:created xsi:type="dcterms:W3CDTF">2024-01-16T21:11:12Z</dcterms:created>
  <dcterms:modified xsi:type="dcterms:W3CDTF">2024-03-04T15:47:52Z</dcterms:modified>
</cp:coreProperties>
</file>