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rtwp-ad01\users\dcook\Desktop\2025 Assessing\"/>
    </mc:Choice>
  </mc:AlternateContent>
  <xr:revisionPtr revIDLastSave="0" documentId="13_ncr:1_{DEF98478-389E-44AD-A84F-D07ACE8873E9}" xr6:coauthVersionLast="47" xr6:coauthVersionMax="47" xr10:uidLastSave="{00000000-0000-0000-0000-000000000000}"/>
  <bookViews>
    <workbookView xWindow="-120" yWindow="-120" windowWidth="29040" windowHeight="15720" xr2:uid="{6AE6D59D-2090-4EE9-B1DD-E47CFD6AA115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2" l="1"/>
  <c r="K12" i="2"/>
  <c r="G12" i="2"/>
  <c r="I9" i="2"/>
  <c r="L9" i="2"/>
  <c r="N9" i="2" s="1"/>
  <c r="I7" i="2"/>
  <c r="L7" i="2"/>
  <c r="N7" i="2" s="1"/>
  <c r="I4" i="2"/>
  <c r="L4" i="2"/>
  <c r="N4" i="2" s="1"/>
  <c r="I11" i="2"/>
  <c r="L11" i="2"/>
  <c r="N11" i="2" s="1"/>
  <c r="I10" i="2"/>
  <c r="L10" i="2"/>
  <c r="P10" i="2" s="1"/>
  <c r="I8" i="2"/>
  <c r="L8" i="2"/>
  <c r="N8" i="2" s="1"/>
  <c r="I6" i="2"/>
  <c r="L6" i="2"/>
  <c r="N6" i="2" s="1"/>
  <c r="I5" i="2"/>
  <c r="L5" i="2"/>
  <c r="N5" i="2" s="1"/>
  <c r="D12" i="2"/>
  <c r="H12" i="2"/>
  <c r="J12" i="2"/>
  <c r="N10" i="2" l="1"/>
  <c r="P4" i="2"/>
  <c r="P9" i="2"/>
  <c r="P11" i="2"/>
  <c r="P6" i="2"/>
  <c r="P8" i="2"/>
  <c r="P5" i="2"/>
  <c r="P7" i="2"/>
  <c r="L12" i="2"/>
  <c r="N13" i="2" s="1"/>
  <c r="N14" i="2" l="1"/>
  <c r="P12" i="2"/>
</calcChain>
</file>

<file path=xl/sharedStrings.xml><?xml version="1.0" encoding="utf-8"?>
<sst xmlns="http://schemas.openxmlformats.org/spreadsheetml/2006/main" count="84" uniqueCount="52">
  <si>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</si>
  <si>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</si>
  <si>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</si>
  <si>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</si>
  <si>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</si>
  <si>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</si>
  <si>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</si>
  <si>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</si>
  <si>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</si>
  <si>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</si>
  <si>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</si>
  <si>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</si>
  <si>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</si>
  <si>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</si>
  <si>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</si>
  <si>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</si>
  <si>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</si>
  <si>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Building Style</t>
  </si>
  <si>
    <t>Land Value</t>
  </si>
  <si>
    <t>Land Table</t>
  </si>
  <si>
    <t>Property Class</t>
  </si>
  <si>
    <t>WD</t>
  </si>
  <si>
    <t>03-ARM'S LENGTH</t>
  </si>
  <si>
    <t>AR-10</t>
  </si>
  <si>
    <t>RES LAND M&amp;B'S</t>
  </si>
  <si>
    <t xml:space="preserve">RANCH </t>
  </si>
  <si>
    <t>AR-2</t>
  </si>
  <si>
    <t xml:space="preserve">GROUP 3 - EASTLAWN, GEN GARDENS, </t>
  </si>
  <si>
    <t>AR-3</t>
  </si>
  <si>
    <t>09-11-5-05-3202-001</t>
  </si>
  <si>
    <t>2620 KANSAS</t>
  </si>
  <si>
    <t>09-11-5-05-3243-000</t>
  </si>
  <si>
    <t>2516 NEBRASKA</t>
  </si>
  <si>
    <t>LC</t>
  </si>
  <si>
    <t>09-11-5-05-3345-000</t>
  </si>
  <si>
    <t>2303 INDIANA</t>
  </si>
  <si>
    <t>09-11-5-05-3350-000</t>
  </si>
  <si>
    <t>2338 IOWA</t>
  </si>
  <si>
    <t>09-11-5-05-3418-000</t>
  </si>
  <si>
    <t>2119 KANSAS</t>
  </si>
  <si>
    <t>09-11-5-05-3437-000</t>
  </si>
  <si>
    <t>2100 MONTANA</t>
  </si>
  <si>
    <t>09-11-5-05-3438-000</t>
  </si>
  <si>
    <t>2140 MONTANA</t>
  </si>
  <si>
    <t>AR-5</t>
  </si>
  <si>
    <t>Totals:</t>
  </si>
  <si>
    <t>E.C.F. =&gt;</t>
  </si>
  <si>
    <t>Ave. E.C.F. =&gt;</t>
  </si>
  <si>
    <t>SPAULDING TOWNSHIP 2025 ECF ANALYSIS WESTLAWN SUB</t>
  </si>
  <si>
    <t>Use</t>
  </si>
  <si>
    <t>There being no sales in Westlawn Sub, sales from</t>
  </si>
  <si>
    <t>Genesee Gardens Sub, Bridgport Twp are used in this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</si>
</sst>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3" borderId="1" xfId="0" applyFont="1" applyFill="1" applyBorder="1"/>
    <xf numFmtId="0" fontId="2" fillId="3" borderId="0" xfId="0" applyFont="1" applyFill="1"/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/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/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6" fontId="0" fillId="4" borderId="0" xfId="0" applyNumberFormat="1" applyFill="1"/>
    <xf numFmtId="0" fontId="1" fillId="2" borderId="0" xfId="0" applyFont="1" applyFill="1" applyAlignment="1">
      <alignment horizontal="center" wrapText="1"/>
    </xf>
    <xf numFmtId="165" fontId="1" fillId="2" borderId="0" xfId="0" applyNumberFormat="1" applyFont="1" applyFill="1" applyAlignment="1">
      <alignment horizontal="center" wrapText="1"/>
    </xf>
    <xf numFmtId="6" fontId="1" fillId="2" borderId="0" xfId="0" applyNumberFormat="1" applyFont="1" applyFill="1" applyAlignment="1">
      <alignment horizontal="center" wrapText="1"/>
    </xf>
    <xf numFmtId="164" fontId="1" fillId="2" borderId="0" xfId="0" applyNumberFormat="1" applyFont="1" applyFill="1" applyAlignment="1">
      <alignment horizontal="center" wrapText="1"/>
    </xf>
    <xf numFmtId="166" fontId="1" fillId="2" borderId="0" xfId="0" applyNumberFormat="1" applyFont="1" applyFill="1" applyAlignment="1">
      <alignment horizontal="center" wrapText="1"/>
    </xf>
    <xf numFmtId="38" fontId="1" fillId="2" borderId="0" xfId="0" applyNumberFormat="1" applyFont="1" applyFill="1" applyAlignment="1">
      <alignment horizontal="center" wrapText="1"/>
    </xf>
    <xf numFmtId="167" fontId="1" fillId="2" borderId="0" xfId="0" applyNumberFormat="1" applyFont="1" applyFill="1" applyAlignment="1">
      <alignment horizontal="center" wrapText="1"/>
    </xf>
    <xf numFmtId="49" fontId="1" fillId="2" borderId="0" xfId="0" applyNumberFormat="1" applyFont="1" applyFill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8" fontId="2" fillId="3" borderId="0" xfId="0" applyNumberFormat="1" applyFont="1" applyFill="1" applyAlignment="1">
      <alignment horizontal="right"/>
    </xf>
    <xf numFmtId="6" fontId="3" fillId="4" borderId="0" xfId="0" applyNumberFormat="1" applyFont="1" applyFill="1"/>
    <xf numFmtId="166" fontId="3" fillId="4" borderId="0" xfId="0" applyNumberFormat="1" applyFont="1" applyFill="1"/>
    <xf numFmtId="165" fontId="0" fillId="4" borderId="0" xfId="0" applyNumberFormat="1" applyFill="1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769C2-B42D-4A0A-AECC-98D260799855}">
  <sheetPr>
    <pageSetUpPr fitToPage="1"/>
  </sheetPr>
  <dimension ref="A1:AT15"/>
  <sheetViews>
    <sheetView tabSelected="1" workbookViewId="0">
      <selection activeCell="A15" sqref="A15"/>
    </sheetView>
  </sheetViews>
  <sheetFormatPr defaultRowHeight="15" x14ac:dyDescent="0.25"/>
  <cols>
    <col min="1" max="1" width="20.5703125" customWidth="1"/>
    <col min="2" max="2" width="18.140625" customWidth="1"/>
    <col min="3" max="3" width="14.140625" style="9" customWidth="1"/>
    <col min="4" max="4" width="14" style="3" customWidth="1"/>
    <col min="5" max="5" width="7" customWidth="1"/>
    <col min="6" max="6" width="18.7109375" customWidth="1"/>
    <col min="7" max="7" width="12.7109375" style="3" customWidth="1"/>
    <col min="8" max="8" width="10.7109375" style="3" customWidth="1"/>
    <col min="9" max="9" width="9.28515625" style="6" customWidth="1"/>
    <col min="10" max="10" width="11.85546875" style="3" customWidth="1"/>
    <col min="11" max="11" width="10.7109375" style="3" customWidth="1"/>
    <col min="12" max="12" width="11.7109375" style="3" customWidth="1"/>
    <col min="13" max="13" width="14.28515625" style="3" customWidth="1"/>
    <col min="14" max="14" width="8.42578125" style="12" customWidth="1"/>
    <col min="15" max="15" width="9" style="15" customWidth="1"/>
    <col min="16" max="16" width="13.140625" style="18" customWidth="1"/>
    <col min="17" max="17" width="9.28515625" style="24" customWidth="1"/>
    <col min="18" max="18" width="11.5703125" customWidth="1"/>
    <col min="19" max="19" width="15.7109375" style="3" customWidth="1"/>
    <col min="20" max="20" width="30.42578125" customWidth="1"/>
    <col min="21" max="21" width="9.42578125" customWidth="1"/>
  </cols>
  <sheetData>
    <row r="1" spans="1:46" x14ac:dyDescent="0.25">
      <c r="C1" s="39" t="s">
        <v>48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3" spans="1:46" s="35" customFormat="1" ht="30" x14ac:dyDescent="0.25">
      <c r="A3" s="26" t="s">
        <v>0</v>
      </c>
      <c r="B3" s="26" t="s">
        <v>1</v>
      </c>
      <c r="C3" s="27" t="s">
        <v>2</v>
      </c>
      <c r="D3" s="28" t="s">
        <v>3</v>
      </c>
      <c r="E3" s="26" t="s">
        <v>4</v>
      </c>
      <c r="F3" s="26" t="s">
        <v>5</v>
      </c>
      <c r="G3" s="28" t="s">
        <v>6</v>
      </c>
      <c r="H3" s="28" t="s">
        <v>7</v>
      </c>
      <c r="I3" s="29" t="s">
        <v>8</v>
      </c>
      <c r="J3" s="28" t="s">
        <v>9</v>
      </c>
      <c r="K3" s="28" t="s">
        <v>10</v>
      </c>
      <c r="L3" s="28" t="s">
        <v>11</v>
      </c>
      <c r="M3" s="28" t="s">
        <v>12</v>
      </c>
      <c r="N3" s="30" t="s">
        <v>13</v>
      </c>
      <c r="O3" s="31" t="s">
        <v>14</v>
      </c>
      <c r="P3" s="32" t="s">
        <v>15</v>
      </c>
      <c r="Q3" s="33" t="s">
        <v>16</v>
      </c>
      <c r="R3" s="26" t="s">
        <v>17</v>
      </c>
      <c r="S3" s="28" t="s">
        <v>18</v>
      </c>
      <c r="T3" s="26" t="s">
        <v>19</v>
      </c>
      <c r="U3" s="26" t="s">
        <v>20</v>
      </c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</row>
    <row r="4" spans="1:46" x14ac:dyDescent="0.25">
      <c r="A4" t="s">
        <v>29</v>
      </c>
      <c r="B4" t="s">
        <v>30</v>
      </c>
      <c r="C4" s="9">
        <v>45174</v>
      </c>
      <c r="D4" s="3">
        <v>75000</v>
      </c>
      <c r="E4" t="s">
        <v>33</v>
      </c>
      <c r="F4" t="s">
        <v>22</v>
      </c>
      <c r="G4" s="3">
        <v>75000</v>
      </c>
      <c r="H4" s="3">
        <v>27200</v>
      </c>
      <c r="I4" s="6">
        <f t="shared" ref="I4:I11" si="0">H4/G4*100</f>
        <v>36.266666666666666</v>
      </c>
      <c r="J4" s="3">
        <v>128444</v>
      </c>
      <c r="K4" s="3">
        <v>9271</v>
      </c>
      <c r="L4" s="3">
        <f t="shared" ref="L4:L11" si="1">G4-K4</f>
        <v>65729</v>
      </c>
      <c r="M4" s="3">
        <v>119173</v>
      </c>
      <c r="N4" s="25">
        <f t="shared" ref="N4:N11" si="2">L4/M4</f>
        <v>0.55154271521233833</v>
      </c>
      <c r="O4" s="15">
        <v>912</v>
      </c>
      <c r="P4" s="18">
        <f t="shared" ref="P4:P11" si="3">L4/O4</f>
        <v>72.071271929824562</v>
      </c>
      <c r="Q4" s="21" t="s">
        <v>28</v>
      </c>
      <c r="R4" t="s">
        <v>25</v>
      </c>
      <c r="S4" s="3">
        <v>9271</v>
      </c>
      <c r="T4" t="s">
        <v>27</v>
      </c>
      <c r="U4">
        <v>401</v>
      </c>
    </row>
    <row r="5" spans="1:46" x14ac:dyDescent="0.25">
      <c r="A5" t="s">
        <v>31</v>
      </c>
      <c r="B5" t="s">
        <v>32</v>
      </c>
      <c r="C5" s="9">
        <v>45369</v>
      </c>
      <c r="D5" s="3">
        <v>80000</v>
      </c>
      <c r="E5" t="s">
        <v>21</v>
      </c>
      <c r="F5" t="s">
        <v>22</v>
      </c>
      <c r="G5" s="3">
        <v>80000</v>
      </c>
      <c r="H5" s="3">
        <v>49600</v>
      </c>
      <c r="I5" s="6">
        <f t="shared" si="0"/>
        <v>62</v>
      </c>
      <c r="J5" s="3">
        <v>116615</v>
      </c>
      <c r="K5" s="3">
        <v>19600</v>
      </c>
      <c r="L5" s="3">
        <f t="shared" si="1"/>
        <v>60400</v>
      </c>
      <c r="M5" s="3">
        <v>97015</v>
      </c>
      <c r="N5" s="25">
        <f t="shared" si="2"/>
        <v>0.62258413647374122</v>
      </c>
      <c r="O5" s="15">
        <v>1008</v>
      </c>
      <c r="P5" s="18">
        <f t="shared" si="3"/>
        <v>59.920634920634917</v>
      </c>
      <c r="Q5" s="21" t="s">
        <v>23</v>
      </c>
      <c r="R5" t="s">
        <v>25</v>
      </c>
      <c r="S5" s="3">
        <v>19600</v>
      </c>
      <c r="T5" t="s">
        <v>24</v>
      </c>
      <c r="U5">
        <v>401</v>
      </c>
    </row>
    <row r="6" spans="1:46" x14ac:dyDescent="0.25">
      <c r="A6" t="s">
        <v>34</v>
      </c>
      <c r="B6" t="s">
        <v>35</v>
      </c>
      <c r="C6" s="9">
        <v>44792</v>
      </c>
      <c r="D6" s="3">
        <v>74000</v>
      </c>
      <c r="E6" t="s">
        <v>21</v>
      </c>
      <c r="F6" t="s">
        <v>22</v>
      </c>
      <c r="G6" s="3">
        <v>74000</v>
      </c>
      <c r="H6" s="3">
        <v>28100</v>
      </c>
      <c r="I6" s="6">
        <f t="shared" si="0"/>
        <v>37.972972972972975</v>
      </c>
      <c r="J6" s="3">
        <v>107538</v>
      </c>
      <c r="K6" s="3">
        <v>7200</v>
      </c>
      <c r="L6" s="3">
        <f t="shared" si="1"/>
        <v>66800</v>
      </c>
      <c r="M6" s="3">
        <v>100338</v>
      </c>
      <c r="N6" s="25">
        <f t="shared" si="2"/>
        <v>0.66574976579162426</v>
      </c>
      <c r="O6" s="15">
        <v>1096</v>
      </c>
      <c r="P6" s="18">
        <f t="shared" si="3"/>
        <v>60.948905109489054</v>
      </c>
      <c r="Q6" s="21" t="s">
        <v>44</v>
      </c>
      <c r="R6" t="s">
        <v>25</v>
      </c>
      <c r="S6" s="3">
        <v>7200</v>
      </c>
      <c r="T6" t="s">
        <v>27</v>
      </c>
      <c r="U6">
        <v>401</v>
      </c>
    </row>
    <row r="7" spans="1:46" x14ac:dyDescent="0.25">
      <c r="A7" t="s">
        <v>34</v>
      </c>
      <c r="B7" t="s">
        <v>35</v>
      </c>
      <c r="C7" s="9">
        <v>45380</v>
      </c>
      <c r="D7" s="3">
        <v>80000</v>
      </c>
      <c r="E7" t="s">
        <v>21</v>
      </c>
      <c r="F7" t="s">
        <v>22</v>
      </c>
      <c r="G7" s="3">
        <v>80000</v>
      </c>
      <c r="H7" s="3">
        <v>30800</v>
      </c>
      <c r="I7" s="6">
        <f t="shared" si="0"/>
        <v>38.5</v>
      </c>
      <c r="J7" s="3">
        <v>77028</v>
      </c>
      <c r="K7" s="3">
        <v>15461</v>
      </c>
      <c r="L7" s="3">
        <f t="shared" si="1"/>
        <v>64539</v>
      </c>
      <c r="M7" s="3">
        <v>94718.4609375</v>
      </c>
      <c r="N7" s="25">
        <f t="shared" si="2"/>
        <v>0.68137720314718875</v>
      </c>
      <c r="O7" s="15">
        <v>1196</v>
      </c>
      <c r="P7" s="18">
        <f t="shared" si="3"/>
        <v>53.962374581939798</v>
      </c>
      <c r="Q7" s="21" t="s">
        <v>28</v>
      </c>
      <c r="R7" t="s">
        <v>25</v>
      </c>
      <c r="S7" s="3">
        <v>15461</v>
      </c>
      <c r="T7" t="s">
        <v>27</v>
      </c>
      <c r="U7">
        <v>401</v>
      </c>
    </row>
    <row r="8" spans="1:46" x14ac:dyDescent="0.25">
      <c r="A8" t="s">
        <v>36</v>
      </c>
      <c r="B8" t="s">
        <v>37</v>
      </c>
      <c r="C8" s="9">
        <v>44847</v>
      </c>
      <c r="D8" s="3">
        <v>72200</v>
      </c>
      <c r="E8" t="s">
        <v>21</v>
      </c>
      <c r="F8" t="s">
        <v>22</v>
      </c>
      <c r="G8" s="3">
        <v>72200</v>
      </c>
      <c r="H8" s="3">
        <v>28200</v>
      </c>
      <c r="I8" s="6">
        <f t="shared" si="0"/>
        <v>39.05817174515235</v>
      </c>
      <c r="J8" s="3">
        <v>101768</v>
      </c>
      <c r="K8" s="3">
        <v>8443</v>
      </c>
      <c r="L8" s="3">
        <f t="shared" si="1"/>
        <v>63757</v>
      </c>
      <c r="M8" s="3">
        <v>93325</v>
      </c>
      <c r="N8" s="25">
        <f t="shared" si="2"/>
        <v>0.68317171175997859</v>
      </c>
      <c r="O8" s="15">
        <v>1128</v>
      </c>
      <c r="P8" s="18">
        <f t="shared" si="3"/>
        <v>56.522163120567377</v>
      </c>
      <c r="Q8" s="21" t="s">
        <v>28</v>
      </c>
      <c r="R8" t="s">
        <v>25</v>
      </c>
      <c r="S8" s="3">
        <v>8443</v>
      </c>
      <c r="T8" t="s">
        <v>27</v>
      </c>
      <c r="U8">
        <v>401</v>
      </c>
    </row>
    <row r="9" spans="1:46" x14ac:dyDescent="0.25">
      <c r="A9" t="s">
        <v>38</v>
      </c>
      <c r="B9" t="s">
        <v>39</v>
      </c>
      <c r="C9" s="9">
        <v>44985</v>
      </c>
      <c r="D9" s="3">
        <v>78000</v>
      </c>
      <c r="E9" t="s">
        <v>21</v>
      </c>
      <c r="F9" t="s">
        <v>22</v>
      </c>
      <c r="G9" s="3">
        <v>78000</v>
      </c>
      <c r="H9" s="3">
        <v>24000</v>
      </c>
      <c r="I9" s="6">
        <f t="shared" si="0"/>
        <v>30.76923076923077</v>
      </c>
      <c r="J9" s="3">
        <v>99177</v>
      </c>
      <c r="K9" s="3">
        <v>6682</v>
      </c>
      <c r="L9" s="3">
        <f t="shared" si="1"/>
        <v>71318</v>
      </c>
      <c r="M9" s="3">
        <v>92495</v>
      </c>
      <c r="N9" s="25">
        <f t="shared" si="2"/>
        <v>0.77104708362614194</v>
      </c>
      <c r="O9" s="15">
        <v>1014</v>
      </c>
      <c r="P9" s="18">
        <f t="shared" si="3"/>
        <v>70.333333333333329</v>
      </c>
      <c r="Q9" s="21" t="s">
        <v>26</v>
      </c>
      <c r="R9" t="s">
        <v>25</v>
      </c>
      <c r="S9" s="3">
        <v>6682</v>
      </c>
      <c r="T9" t="s">
        <v>27</v>
      </c>
      <c r="U9">
        <v>401</v>
      </c>
    </row>
    <row r="10" spans="1:46" x14ac:dyDescent="0.25">
      <c r="A10" t="s">
        <v>40</v>
      </c>
      <c r="B10" t="s">
        <v>41</v>
      </c>
      <c r="C10" s="9">
        <v>45149</v>
      </c>
      <c r="D10" s="3">
        <v>95000</v>
      </c>
      <c r="E10" t="s">
        <v>21</v>
      </c>
      <c r="F10" t="s">
        <v>22</v>
      </c>
      <c r="G10" s="3">
        <v>95000</v>
      </c>
      <c r="H10" s="3">
        <v>28900</v>
      </c>
      <c r="I10" s="6">
        <f t="shared" si="0"/>
        <v>30.421052631578949</v>
      </c>
      <c r="J10" s="3">
        <v>104262</v>
      </c>
      <c r="K10" s="3">
        <v>9271</v>
      </c>
      <c r="L10" s="3">
        <f t="shared" si="1"/>
        <v>85729</v>
      </c>
      <c r="M10" s="3">
        <v>94991</v>
      </c>
      <c r="N10" s="25">
        <f t="shared" si="2"/>
        <v>0.90249602593929956</v>
      </c>
      <c r="O10" s="15">
        <v>988</v>
      </c>
      <c r="P10" s="18">
        <f t="shared" si="3"/>
        <v>86.770242914979761</v>
      </c>
      <c r="Q10" s="21" t="s">
        <v>28</v>
      </c>
      <c r="R10" t="s">
        <v>25</v>
      </c>
      <c r="S10" s="3">
        <v>9271</v>
      </c>
      <c r="T10" t="s">
        <v>27</v>
      </c>
      <c r="U10">
        <v>401</v>
      </c>
    </row>
    <row r="11" spans="1:46" ht="15.75" thickBot="1" x14ac:dyDescent="0.3">
      <c r="A11" t="s">
        <v>42</v>
      </c>
      <c r="B11" t="s">
        <v>43</v>
      </c>
      <c r="C11" s="9">
        <v>45135</v>
      </c>
      <c r="D11" s="3">
        <v>89900</v>
      </c>
      <c r="E11" t="s">
        <v>21</v>
      </c>
      <c r="F11" t="s">
        <v>22</v>
      </c>
      <c r="G11" s="3">
        <v>89900</v>
      </c>
      <c r="H11" s="3">
        <v>26500</v>
      </c>
      <c r="I11" s="6">
        <f t="shared" si="0"/>
        <v>29.477196885428253</v>
      </c>
      <c r="J11" s="3">
        <v>65276</v>
      </c>
      <c r="K11" s="3">
        <v>9271</v>
      </c>
      <c r="L11" s="3">
        <f t="shared" si="1"/>
        <v>80629</v>
      </c>
      <c r="M11" s="3">
        <v>86161.5390625</v>
      </c>
      <c r="N11" s="25">
        <f t="shared" si="2"/>
        <v>0.9357887623329616</v>
      </c>
      <c r="O11" s="15">
        <v>988</v>
      </c>
      <c r="P11" s="18">
        <f t="shared" si="3"/>
        <v>81.608299595141702</v>
      </c>
      <c r="Q11" s="21" t="s">
        <v>28</v>
      </c>
      <c r="R11" t="s">
        <v>25</v>
      </c>
      <c r="S11" s="3">
        <v>9271</v>
      </c>
      <c r="T11" t="s">
        <v>27</v>
      </c>
      <c r="U11">
        <v>401</v>
      </c>
    </row>
    <row r="12" spans="1:46" ht="15.75" thickTop="1" x14ac:dyDescent="0.25">
      <c r="A12" s="1"/>
      <c r="B12" s="1"/>
      <c r="C12" s="10" t="s">
        <v>45</v>
      </c>
      <c r="D12" s="4">
        <f>+SUM(D4:D11)</f>
        <v>644100</v>
      </c>
      <c r="E12" s="1"/>
      <c r="F12" s="1"/>
      <c r="G12" s="4">
        <f>SUM(G4:G11)</f>
        <v>644100</v>
      </c>
      <c r="H12" s="4">
        <f>+SUM(H4:H11)</f>
        <v>243300</v>
      </c>
      <c r="I12" s="7"/>
      <c r="J12" s="4">
        <f>+SUM(J4:J11)</f>
        <v>800108</v>
      </c>
      <c r="K12" s="4">
        <f>SUM(K4:K11)</f>
        <v>85199</v>
      </c>
      <c r="L12" s="4">
        <f>+SUM(L4:L11)</f>
        <v>558901</v>
      </c>
      <c r="M12" s="4">
        <f>SUM(M4:M11)</f>
        <v>778217</v>
      </c>
      <c r="N12" s="13"/>
      <c r="O12" s="16"/>
      <c r="P12" s="19">
        <f>AVERAGE(P4:P11)</f>
        <v>67.767153188238808</v>
      </c>
      <c r="Q12" s="22"/>
      <c r="R12" s="1"/>
      <c r="S12" s="4"/>
      <c r="T12" s="1"/>
      <c r="U12" s="1"/>
    </row>
    <row r="13" spans="1:46" x14ac:dyDescent="0.25">
      <c r="A13" s="2" t="s">
        <v>50</v>
      </c>
      <c r="B13" s="2"/>
      <c r="C13" s="11"/>
      <c r="D13" s="5"/>
      <c r="E13" s="2"/>
      <c r="F13" s="2"/>
      <c r="G13" s="5"/>
      <c r="H13" s="5"/>
      <c r="I13" s="8"/>
      <c r="J13" s="5"/>
      <c r="K13" s="5"/>
      <c r="L13" s="5"/>
      <c r="M13" s="5" t="s">
        <v>46</v>
      </c>
      <c r="N13" s="14">
        <f>L12/M12</f>
        <v>0.71818143268522794</v>
      </c>
      <c r="O13" s="17"/>
      <c r="P13" s="20"/>
      <c r="Q13" s="23"/>
      <c r="R13" s="2"/>
      <c r="S13" s="5"/>
      <c r="T13" s="2"/>
      <c r="U13" s="2"/>
    </row>
    <row r="14" spans="1:46" x14ac:dyDescent="0.25">
      <c r="A14" s="2" t="s">
        <v>51</v>
      </c>
      <c r="B14" s="2"/>
      <c r="C14" s="11"/>
      <c r="D14" s="5"/>
      <c r="E14" s="2"/>
      <c r="F14" s="2"/>
      <c r="G14" s="5"/>
      <c r="H14" s="5"/>
      <c r="I14" s="8"/>
      <c r="J14" s="5"/>
      <c r="K14" s="5"/>
      <c r="L14" s="5"/>
      <c r="M14" s="5" t="s">
        <v>47</v>
      </c>
      <c r="N14" s="14">
        <f>AVERAGE(N4:N11)</f>
        <v>0.72671967553540928</v>
      </c>
      <c r="O14" s="17"/>
      <c r="P14" s="20"/>
      <c r="Q14" s="36"/>
      <c r="R14" s="2"/>
      <c r="S14" s="5"/>
      <c r="T14" s="2"/>
      <c r="U14" s="2"/>
    </row>
    <row r="15" spans="1:46" x14ac:dyDescent="0.25">
      <c r="M15" s="37" t="s">
        <v>49</v>
      </c>
      <c r="N15" s="38">
        <v>0.71799999999999997</v>
      </c>
    </row>
  </sheetData>
  <sortState xmlns:xlrd2="http://schemas.microsoft.com/office/spreadsheetml/2017/richdata2" ref="D4:U12">
    <sortCondition ref="N4:N12"/>
  </sortState>
  <mergeCells count="1">
    <mergeCell ref="C1:U1"/>
  </mergeCells>
  <conditionalFormatting sqref="A4:U11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25" right="0.25" top="0.75" bottom="0.75" header="0.3" footer="0.3"/>
  <pageSetup paperSize="17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0B436-E7BA-4103-9B1B-1D34C7842D4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>Saginaw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Grimshaw, Herbert</dc:creator>
  <cp:lastModifiedBy>Dave Cook</cp:lastModifiedBy>
  <cp:lastPrinted>2025-01-31T22:49:42Z</cp:lastPrinted>
  <dcterms:created xsi:type="dcterms:W3CDTF">2025-01-31T21:31:05Z</dcterms:created>
  <dcterms:modified xsi:type="dcterms:W3CDTF">2025-01-31T23:01:48Z</dcterms:modified>
</cp:coreProperties>
</file>