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2BB3954-D772-4EED-9996-A5FDF2841215}" xr6:coauthVersionLast="47" xr6:coauthVersionMax="47" xr10:uidLastSave="{00000000-0000-0000-0000-000000000000}"/>
  <bookViews>
    <workbookView xWindow="-120" yWindow="-120" windowWidth="29040" windowHeight="15720" xr2:uid="{A4FC583F-CB94-4CDD-A68C-DAFA6A5A312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L7" i="2"/>
  <c r="N7" i="2" s="1"/>
  <c r="I5" i="2"/>
  <c r="L5" i="2"/>
  <c r="N5" i="2" s="1"/>
  <c r="I8" i="2"/>
  <c r="L8" i="2"/>
  <c r="N8" i="2" s="1"/>
  <c r="I9" i="2"/>
  <c r="L9" i="2"/>
  <c r="N9" i="2"/>
  <c r="I6" i="2"/>
  <c r="L6" i="2"/>
  <c r="N6" i="2" s="1"/>
  <c r="D10" i="2"/>
  <c r="G10" i="2"/>
  <c r="H10" i="2"/>
  <c r="J10" i="2"/>
  <c r="M10" i="2"/>
  <c r="I11" i="2" l="1"/>
  <c r="I12" i="2"/>
  <c r="N12" i="2"/>
  <c r="L10" i="2"/>
  <c r="N11" i="2" s="1"/>
</calcChain>
</file>

<file path=xl/sharedStrings.xml><?xml version="1.0" encoding="utf-8"?>
<sst xmlns="http://schemas.openxmlformats.org/spreadsheetml/2006/main" count="56" uniqueCount="40">
  <si>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</si>
  <si>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</si>
  <si>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</si>
  <si>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</si>
  <si>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</si>
  <si>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</si>
  <si>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</si>
  <si>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</si>
  <si>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</si>
  <si>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</si>
  <si>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</si>
  <si>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</si>
  <si>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</si>
  <si>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</si>
  <si>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ECF Area</t>
  </si>
  <si>
    <t>Land Value</t>
  </si>
  <si>
    <t>Other Parcels in Sale</t>
  </si>
  <si>
    <t>Land Table</t>
  </si>
  <si>
    <t>Property Class</t>
  </si>
  <si>
    <t>Building Depr.</t>
  </si>
  <si>
    <t>25-11-4-01-3101-700</t>
  </si>
  <si>
    <t>3805 S WASHINGTON</t>
  </si>
  <si>
    <t>WD</t>
  </si>
  <si>
    <t>03-ARM'S LENGTH</t>
  </si>
  <si>
    <t xml:space="preserve">4055 </t>
  </si>
  <si>
    <t>R-CD &amp; BELOW NORTH OF CASS</t>
  </si>
  <si>
    <t>25-11-4-01-3130-000</t>
  </si>
  <si>
    <t>4000 S WASHINGTON</t>
  </si>
  <si>
    <t>25-11-4-01-3157-000</t>
  </si>
  <si>
    <t>3885 EAST</t>
  </si>
  <si>
    <t>25-11-4-01-4031-000</t>
  </si>
  <si>
    <t>3738 SHERIDAN</t>
  </si>
  <si>
    <t>25-11-4-12-2122-000</t>
  </si>
  <si>
    <t>1677 HUNTINGTON</t>
  </si>
  <si>
    <t>Totals:</t>
  </si>
  <si>
    <t>Sale. Ratio =&gt;</t>
  </si>
  <si>
    <t>E.C.F. =&gt;</t>
  </si>
  <si>
    <t>Std. Dev. =&gt;</t>
  </si>
  <si>
    <t>Ave. E.C.F. =&gt;</t>
  </si>
  <si>
    <t>SPAULDING 2026 ECF ANALYSIS 4050, 4055 NORTH OF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</si>
</sst>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6" fontId="3" fillId="3" borderId="2" xfId="0" applyNumberFormat="1" applyFont="1" applyFill="1" applyBorder="1"/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7" fontId="3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6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AF86-FA80-41F7-A6A4-46E6518E9742}">
  <sheetPr>
    <pageSetUpPr fitToPage="1"/>
  </sheetPr>
  <dimension ref="A2:AO12"/>
  <sheetViews>
    <sheetView tabSelected="1" workbookViewId="0">
      <selection activeCell="A10" sqref="A10:XFD10"/>
    </sheetView>
  </sheetViews>
  <sheetFormatPr defaultRowHeight="15" x14ac:dyDescent="0.25"/>
  <cols>
    <col min="1" max="1" width="21.42578125" customWidth="1"/>
    <col min="2" max="2" width="22" customWidth="1"/>
    <col min="3" max="3" width="14.28515625" style="13" customWidth="1"/>
    <col min="4" max="4" width="13.28515625" style="5" customWidth="1"/>
    <col min="5" max="5" width="5.7109375" customWidth="1"/>
    <col min="6" max="6" width="23" customWidth="1"/>
    <col min="7" max="7" width="12.85546875" style="5" customWidth="1"/>
    <col min="8" max="8" width="12.140625" style="5" customWidth="1"/>
    <col min="9" max="9" width="10.5703125" style="9" customWidth="1"/>
    <col min="10" max="10" width="12.5703125" style="5" customWidth="1"/>
    <col min="11" max="11" width="10.28515625" style="5" customWidth="1"/>
    <col min="12" max="12" width="11.7109375" style="5" customWidth="1"/>
    <col min="13" max="13" width="11.42578125" style="5" customWidth="1"/>
    <col min="14" max="14" width="8.140625" style="17" customWidth="1"/>
    <col min="15" max="15" width="11.5703125" style="24" customWidth="1"/>
    <col min="16" max="16" width="15.7109375" style="5" customWidth="1"/>
    <col min="17" max="18" width="19" customWidth="1"/>
    <col min="19" max="19" width="11.140625" customWidth="1"/>
    <col min="20" max="20" width="11.5703125" customWidth="1"/>
  </cols>
  <sheetData>
    <row r="2" spans="1:41" x14ac:dyDescent="0.25">
      <c r="A2" s="34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4" spans="1:41" s="33" customFormat="1" ht="30" x14ac:dyDescent="0.25">
      <c r="A4" s="26" t="s">
        <v>0</v>
      </c>
      <c r="B4" s="26" t="s">
        <v>1</v>
      </c>
      <c r="C4" s="27" t="s">
        <v>2</v>
      </c>
      <c r="D4" s="28" t="s">
        <v>3</v>
      </c>
      <c r="E4" s="26" t="s">
        <v>4</v>
      </c>
      <c r="F4" s="26" t="s">
        <v>5</v>
      </c>
      <c r="G4" s="28" t="s">
        <v>6</v>
      </c>
      <c r="H4" s="28" t="s">
        <v>7</v>
      </c>
      <c r="I4" s="29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30" t="s">
        <v>13</v>
      </c>
      <c r="O4" s="31" t="s">
        <v>14</v>
      </c>
      <c r="P4" s="28" t="s">
        <v>15</v>
      </c>
      <c r="Q4" s="26" t="s">
        <v>16</v>
      </c>
      <c r="R4" s="26" t="s">
        <v>17</v>
      </c>
      <c r="S4" s="26" t="s">
        <v>18</v>
      </c>
      <c r="T4" s="26" t="s">
        <v>19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x14ac:dyDescent="0.25">
      <c r="A5" t="s">
        <v>26</v>
      </c>
      <c r="B5" t="s">
        <v>27</v>
      </c>
      <c r="C5" s="13">
        <v>45492</v>
      </c>
      <c r="D5" s="5">
        <v>60000</v>
      </c>
      <c r="E5" t="s">
        <v>22</v>
      </c>
      <c r="F5" t="s">
        <v>23</v>
      </c>
      <c r="G5" s="5">
        <v>60000</v>
      </c>
      <c r="H5" s="5">
        <v>35900</v>
      </c>
      <c r="I5" s="9">
        <f t="shared" ref="I5:I9" si="0">H5/G5*100</f>
        <v>59.833333333333336</v>
      </c>
      <c r="J5" s="5">
        <v>71870</v>
      </c>
      <c r="K5" s="5">
        <v>14948</v>
      </c>
      <c r="L5" s="5">
        <f t="shared" ref="L5:L9" si="1">G5-K5</f>
        <v>45052</v>
      </c>
      <c r="M5" s="5">
        <v>91221.15625</v>
      </c>
      <c r="N5" s="17">
        <f t="shared" ref="N5:N9" si="2">L5/M5</f>
        <v>0.493876660327905</v>
      </c>
      <c r="O5" s="21" t="s">
        <v>24</v>
      </c>
      <c r="P5" s="5">
        <v>14948</v>
      </c>
      <c r="R5" t="s">
        <v>25</v>
      </c>
      <c r="S5">
        <v>401</v>
      </c>
      <c r="T5">
        <v>53</v>
      </c>
    </row>
    <row r="6" spans="1:41" x14ac:dyDescent="0.25">
      <c r="A6" t="s">
        <v>32</v>
      </c>
      <c r="B6" t="s">
        <v>33</v>
      </c>
      <c r="C6" s="13">
        <v>45688</v>
      </c>
      <c r="D6" s="5">
        <v>55500</v>
      </c>
      <c r="E6" t="s">
        <v>22</v>
      </c>
      <c r="F6" t="s">
        <v>23</v>
      </c>
      <c r="G6" s="5">
        <v>55500</v>
      </c>
      <c r="H6" s="5">
        <v>26300</v>
      </c>
      <c r="I6" s="9">
        <f t="shared" si="0"/>
        <v>47.387387387387385</v>
      </c>
      <c r="J6" s="5">
        <v>52539</v>
      </c>
      <c r="K6" s="5">
        <v>15940</v>
      </c>
      <c r="L6" s="5">
        <f t="shared" si="1"/>
        <v>39560</v>
      </c>
      <c r="M6" s="5">
        <v>58652.2421875</v>
      </c>
      <c r="N6" s="17">
        <f t="shared" si="2"/>
        <v>0.67448401842054473</v>
      </c>
      <c r="O6" s="21" t="s">
        <v>24</v>
      </c>
      <c r="P6" s="5">
        <v>15940</v>
      </c>
      <c r="R6" t="s">
        <v>25</v>
      </c>
      <c r="S6">
        <v>401</v>
      </c>
      <c r="T6">
        <v>58</v>
      </c>
    </row>
    <row r="7" spans="1:41" x14ac:dyDescent="0.25">
      <c r="A7" t="s">
        <v>20</v>
      </c>
      <c r="B7" t="s">
        <v>21</v>
      </c>
      <c r="C7" s="13">
        <v>45479</v>
      </c>
      <c r="D7" s="5">
        <v>57000</v>
      </c>
      <c r="E7" t="s">
        <v>22</v>
      </c>
      <c r="F7" t="s">
        <v>23</v>
      </c>
      <c r="G7" s="5">
        <v>57000</v>
      </c>
      <c r="H7" s="5">
        <v>23300</v>
      </c>
      <c r="I7" s="9">
        <f t="shared" si="0"/>
        <v>40.877192982456137</v>
      </c>
      <c r="J7" s="5">
        <v>46636</v>
      </c>
      <c r="K7" s="5">
        <v>7049</v>
      </c>
      <c r="L7" s="5">
        <f t="shared" si="1"/>
        <v>49951</v>
      </c>
      <c r="M7" s="5">
        <v>63440.70703125</v>
      </c>
      <c r="N7" s="17">
        <f t="shared" si="2"/>
        <v>0.78736512150463334</v>
      </c>
      <c r="O7" s="21" t="s">
        <v>24</v>
      </c>
      <c r="P7" s="5">
        <v>5292</v>
      </c>
      <c r="R7" t="s">
        <v>25</v>
      </c>
      <c r="S7">
        <v>401</v>
      </c>
      <c r="T7">
        <v>53</v>
      </c>
      <c r="AF7" s="1"/>
      <c r="AH7" s="1"/>
    </row>
    <row r="8" spans="1:41" x14ac:dyDescent="0.25">
      <c r="A8" t="s">
        <v>28</v>
      </c>
      <c r="B8" t="s">
        <v>29</v>
      </c>
      <c r="C8" s="13">
        <v>45596</v>
      </c>
      <c r="D8" s="5">
        <v>82000</v>
      </c>
      <c r="E8" t="s">
        <v>22</v>
      </c>
      <c r="F8" t="s">
        <v>23</v>
      </c>
      <c r="G8" s="5">
        <v>82000</v>
      </c>
      <c r="H8" s="5">
        <v>33000</v>
      </c>
      <c r="I8" s="9">
        <f t="shared" si="0"/>
        <v>40.243902439024396</v>
      </c>
      <c r="J8" s="5">
        <v>66030</v>
      </c>
      <c r="K8" s="5">
        <v>15320</v>
      </c>
      <c r="L8" s="5">
        <f t="shared" si="1"/>
        <v>66680</v>
      </c>
      <c r="M8" s="5">
        <v>81266.0234375</v>
      </c>
      <c r="N8" s="17">
        <f t="shared" si="2"/>
        <v>0.8205151080301375</v>
      </c>
      <c r="O8" s="21" t="s">
        <v>24</v>
      </c>
      <c r="P8" s="5">
        <v>15320</v>
      </c>
      <c r="R8" t="s">
        <v>25</v>
      </c>
      <c r="S8">
        <v>401</v>
      </c>
      <c r="T8">
        <v>53</v>
      </c>
    </row>
    <row r="9" spans="1:41" ht="15.75" thickBot="1" x14ac:dyDescent="0.3">
      <c r="A9" t="s">
        <v>30</v>
      </c>
      <c r="B9" t="s">
        <v>31</v>
      </c>
      <c r="C9" s="13">
        <v>45484</v>
      </c>
      <c r="D9" s="5">
        <v>90000</v>
      </c>
      <c r="E9" t="s">
        <v>22</v>
      </c>
      <c r="F9" t="s">
        <v>23</v>
      </c>
      <c r="G9" s="5">
        <v>90000</v>
      </c>
      <c r="H9" s="5">
        <v>31100</v>
      </c>
      <c r="I9" s="9">
        <f t="shared" si="0"/>
        <v>34.555555555555557</v>
      </c>
      <c r="J9" s="5">
        <v>62104</v>
      </c>
      <c r="K9" s="5">
        <v>3822</v>
      </c>
      <c r="L9" s="5">
        <f t="shared" si="1"/>
        <v>86178</v>
      </c>
      <c r="M9" s="5">
        <v>93400.640625</v>
      </c>
      <c r="N9" s="17">
        <f t="shared" si="2"/>
        <v>0.92267033098842843</v>
      </c>
      <c r="O9" s="21" t="s">
        <v>24</v>
      </c>
      <c r="P9" s="5">
        <v>3822</v>
      </c>
      <c r="R9" t="s">
        <v>25</v>
      </c>
      <c r="S9">
        <v>401</v>
      </c>
      <c r="T9">
        <v>63</v>
      </c>
    </row>
    <row r="10" spans="1:41" ht="15.75" thickTop="1" x14ac:dyDescent="0.25">
      <c r="A10" s="2"/>
      <c r="B10" s="2"/>
      <c r="C10" s="14" t="s">
        <v>34</v>
      </c>
      <c r="D10" s="6">
        <f>+SUM(D5:D9)</f>
        <v>344500</v>
      </c>
      <c r="E10" s="2"/>
      <c r="F10" s="2"/>
      <c r="G10" s="6">
        <f>+SUM(G5:G9)</f>
        <v>344500</v>
      </c>
      <c r="H10" s="6">
        <f>+SUM(H5:H9)</f>
        <v>149600</v>
      </c>
      <c r="I10" s="10"/>
      <c r="J10" s="6">
        <f>+SUM(J5:J9)</f>
        <v>299179</v>
      </c>
      <c r="K10" s="6"/>
      <c r="L10" s="6">
        <f>+SUM(L5:L9)</f>
        <v>287421</v>
      </c>
      <c r="M10" s="6">
        <f>+SUM(M5:M9)</f>
        <v>387980.76953125</v>
      </c>
      <c r="N10" s="18"/>
      <c r="O10" s="22"/>
      <c r="P10" s="6"/>
      <c r="Q10" s="2"/>
      <c r="R10" s="2"/>
      <c r="S10" s="2"/>
      <c r="T10" s="2"/>
    </row>
    <row r="11" spans="1:41" x14ac:dyDescent="0.25">
      <c r="A11" s="3"/>
      <c r="B11" s="3"/>
      <c r="C11" s="15"/>
      <c r="D11" s="7"/>
      <c r="E11" s="3"/>
      <c r="F11" s="3"/>
      <c r="G11" s="7"/>
      <c r="H11" s="7" t="s">
        <v>35</v>
      </c>
      <c r="I11" s="11">
        <f>H10/G10*100</f>
        <v>43.425253991291726</v>
      </c>
      <c r="J11" s="7"/>
      <c r="K11" s="7"/>
      <c r="L11" s="7"/>
      <c r="M11" s="7" t="s">
        <v>36</v>
      </c>
      <c r="N11" s="19">
        <f>L10/M10</f>
        <v>0.74081249013258021</v>
      </c>
      <c r="O11" s="23"/>
      <c r="P11" s="7"/>
      <c r="Q11" s="3"/>
      <c r="R11" s="3"/>
      <c r="S11" s="3"/>
      <c r="T11" s="3"/>
    </row>
    <row r="12" spans="1:41" x14ac:dyDescent="0.25">
      <c r="A12" s="4"/>
      <c r="B12" s="4"/>
      <c r="C12" s="16"/>
      <c r="D12" s="8"/>
      <c r="E12" s="4"/>
      <c r="F12" s="4"/>
      <c r="G12" s="8"/>
      <c r="H12" s="8" t="s">
        <v>37</v>
      </c>
      <c r="I12" s="12">
        <f>STDEV(I5:I9)</f>
        <v>9.6636898830916245</v>
      </c>
      <c r="J12" s="8"/>
      <c r="K12" s="8"/>
      <c r="L12" s="8"/>
      <c r="M12" s="8" t="s">
        <v>38</v>
      </c>
      <c r="N12" s="20">
        <f>AVERAGE(N5:N9)</f>
        <v>0.73978224785432978</v>
      </c>
      <c r="O12" s="25"/>
      <c r="P12" s="8"/>
      <c r="Q12" s="4"/>
      <c r="R12" s="4"/>
      <c r="S12" s="4"/>
      <c r="T12" s="4"/>
    </row>
  </sheetData>
  <sortState xmlns:xlrd2="http://schemas.microsoft.com/office/spreadsheetml/2017/richdata2" ref="A5:BL9">
    <sortCondition ref="N5:N9"/>
  </sortState>
  <mergeCells count="1">
    <mergeCell ref="A2:T2"/>
  </mergeCells>
  <conditionalFormatting sqref="A5:T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2619-5BF3-40C9-9D07-9BE97914E1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David Cook</cp:lastModifiedBy>
  <cp:lastPrinted>2026-02-18T02:32:13Z</cp:lastPrinted>
  <dcterms:created xsi:type="dcterms:W3CDTF">2026-02-17T01:42:11Z</dcterms:created>
  <dcterms:modified xsi:type="dcterms:W3CDTF">2026-02-18T02:32:49Z</dcterms:modified>
</cp:coreProperties>
</file>