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9C81A04-6AE3-446C-9180-051581B19FC4}" xr6:coauthVersionLast="47" xr6:coauthVersionMax="47" xr10:uidLastSave="{00000000-0000-0000-0000-000000000000}"/>
  <bookViews>
    <workbookView xWindow="5715" yWindow="5715" windowWidth="17280" windowHeight="8880" xr2:uid="{66E2E68B-92CB-47AA-8C4A-63F665D3429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L6" i="2"/>
  <c r="N6" i="2" s="1"/>
  <c r="I5" i="2"/>
  <c r="L5" i="2"/>
  <c r="N5" i="2"/>
  <c r="I11" i="2"/>
  <c r="L11" i="2"/>
  <c r="N11" i="2" s="1"/>
  <c r="I20" i="2"/>
  <c r="L20" i="2"/>
  <c r="N20" i="2" s="1"/>
  <c r="I9" i="2"/>
  <c r="L9" i="2"/>
  <c r="N9" i="2" s="1"/>
  <c r="I22" i="2"/>
  <c r="L22" i="2"/>
  <c r="N22" i="2" s="1"/>
  <c r="I23" i="2"/>
  <c r="L23" i="2"/>
  <c r="N23" i="2" s="1"/>
  <c r="I14" i="2"/>
  <c r="L14" i="2"/>
  <c r="N14" i="2" s="1"/>
  <c r="I12" i="2"/>
  <c r="L12" i="2"/>
  <c r="N12" i="2" s="1"/>
  <c r="I15" i="2"/>
  <c r="L15" i="2"/>
  <c r="N15" i="2" s="1"/>
  <c r="I17" i="2"/>
  <c r="L17" i="2"/>
  <c r="N17" i="2" s="1"/>
  <c r="I19" i="2"/>
  <c r="L19" i="2"/>
  <c r="N19" i="2" s="1"/>
  <c r="I21" i="2"/>
  <c r="L21" i="2"/>
  <c r="N21" i="2" s="1"/>
  <c r="I7" i="2"/>
  <c r="L7" i="2"/>
  <c r="N7" i="2" s="1"/>
  <c r="I18" i="2"/>
  <c r="L18" i="2"/>
  <c r="N18" i="2" s="1"/>
  <c r="I10" i="2"/>
  <c r="L10" i="2"/>
  <c r="N10" i="2" s="1"/>
  <c r="I8" i="2"/>
  <c r="L8" i="2"/>
  <c r="N8" i="2" s="1"/>
  <c r="I13" i="2"/>
  <c r="L13" i="2"/>
  <c r="N13" i="2" s="1"/>
  <c r="I16" i="2"/>
  <c r="L16" i="2"/>
  <c r="N16" i="2" s="1"/>
  <c r="D24" i="2"/>
  <c r="G24" i="2"/>
  <c r="H24" i="2"/>
  <c r="J24" i="2"/>
  <c r="M24" i="2"/>
  <c r="I25" i="2" l="1"/>
  <c r="I26" i="2"/>
  <c r="N26" i="2"/>
  <c r="L24" i="2"/>
  <c r="N25" i="2" s="1"/>
</calcChain>
</file>

<file path=xl/sharedStrings.xml><?xml version="1.0" encoding="utf-8"?>
<sst xmlns="http://schemas.openxmlformats.org/spreadsheetml/2006/main" count="143" uniqueCount="75">
  <si>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</si>
  <si>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</si>
  <si>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</si>
  <si>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</si>
  <si>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</si>
  <si>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</si>
  <si>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</si>
  <si>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</si>
  <si>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</si>
  <si>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</si>
  <si>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</si>
  <si>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</si>
  <si>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</si>
  <si>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</si>
  <si>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ECF Area</t>
  </si>
  <si>
    <t>Land Value</t>
  </si>
  <si>
    <t>Other Parcels in Sale</t>
  </si>
  <si>
    <t>Land Table</t>
  </si>
  <si>
    <t>Property Class</t>
  </si>
  <si>
    <t>Building Depr.</t>
  </si>
  <si>
    <t>WD</t>
  </si>
  <si>
    <t xml:space="preserve">4070 </t>
  </si>
  <si>
    <t>C &amp; BETTER SOUTH OF CASS</t>
  </si>
  <si>
    <t>25-11-4-23-1001-000</t>
  </si>
  <si>
    <t>5040 EAST</t>
  </si>
  <si>
    <t>03-ARM'S LENGTH</t>
  </si>
  <si>
    <t>25-11-4-23-1011-000</t>
  </si>
  <si>
    <t>2065 HOULIHAN</t>
  </si>
  <si>
    <t>4075</t>
  </si>
  <si>
    <t>CD &amp; BELOW SOUTH OF CASS</t>
  </si>
  <si>
    <t>25-11-4-23-1017-001</t>
  </si>
  <si>
    <t>5410 EAST</t>
  </si>
  <si>
    <t>MLC</t>
  </si>
  <si>
    <t>25-11-4-23-1053-000</t>
  </si>
  <si>
    <t>5330 EAST</t>
  </si>
  <si>
    <t>25-11-4-24-1041-001</t>
  </si>
  <si>
    <t>5115 COLE</t>
  </si>
  <si>
    <t>25-11-4-24-1045-000</t>
  </si>
  <si>
    <t>5330 SHERIDAN</t>
  </si>
  <si>
    <t>25-11-4-24-2005-000</t>
  </si>
  <si>
    <t>5460 COLE</t>
  </si>
  <si>
    <t>25-11-4-24-3021-000</t>
  </si>
  <si>
    <t>5795 EAST</t>
  </si>
  <si>
    <t>25-11-4-25-1012-000</t>
  </si>
  <si>
    <t>6078 SHERIDAN</t>
  </si>
  <si>
    <t>25-11-4-25-1016-001</t>
  </si>
  <si>
    <t>6170 SHERIDAN RD.</t>
  </si>
  <si>
    <t>25-11-4-25-1022-000</t>
  </si>
  <si>
    <t>1085 W MOORE</t>
  </si>
  <si>
    <t>25-11-4-25-4004-000</t>
  </si>
  <si>
    <t>1180 CURTIS</t>
  </si>
  <si>
    <t>25-11-4-25-4007-000</t>
  </si>
  <si>
    <t>1230 W CURTIS</t>
  </si>
  <si>
    <t>25-11-4-25-4008-000</t>
  </si>
  <si>
    <t>6860 SHERIDAN</t>
  </si>
  <si>
    <t>25-11-4-26-2008-000</t>
  </si>
  <si>
    <t>6100 MOWER</t>
  </si>
  <si>
    <t>25-11-4-35-1004-001</t>
  </si>
  <si>
    <t>7390 EAST</t>
  </si>
  <si>
    <t>25-11-4-35-4007-000</t>
  </si>
  <si>
    <t>7540 EAST</t>
  </si>
  <si>
    <t>25-11-4-36-1009-000</t>
  </si>
  <si>
    <t>7365 COLE</t>
  </si>
  <si>
    <t>OTH</t>
  </si>
  <si>
    <t>25-11-4-36-1012-000</t>
  </si>
  <si>
    <t>7452 SHERIDAN</t>
  </si>
  <si>
    <t>Totals:</t>
  </si>
  <si>
    <t>Sale. Ratio =&gt;</t>
  </si>
  <si>
    <t>E.C.F. =&gt;</t>
  </si>
  <si>
    <t>Std. Dev. =&gt;</t>
  </si>
  <si>
    <t>Ave. E.C.F. =&gt;</t>
  </si>
  <si>
    <t>SPAULDING 2026 ECF ANALYSIS 4070 &amp; 4075 SOUTH OF RIVER</t>
  </si>
  <si>
    <t>Aggregate</t>
  </si>
  <si>
    <t>Average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</si>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</sst>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6" fontId="1" fillId="0" borderId="0" xfId="0" applyNumberFormat="1" applyFont="1"/>
    <xf numFmtId="49" fontId="1" fillId="0" borderId="0" xfId="0" applyNumberFormat="1" applyFont="1" applyAlignment="1">
      <alignment horizontal="right"/>
    </xf>
    <xf numFmtId="167" fontId="3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0F66-D2D2-44DF-BCC7-6AF5C52493B7}">
  <sheetPr>
    <pageSetUpPr fitToPage="1"/>
  </sheetPr>
  <dimension ref="A2:AS27"/>
  <sheetViews>
    <sheetView tabSelected="1" topLeftCell="D1" workbookViewId="0">
      <selection activeCell="L31" sqref="L31"/>
    </sheetView>
  </sheetViews>
  <sheetFormatPr defaultRowHeight="15" x14ac:dyDescent="0.25"/>
  <cols>
    <col min="1" max="1" width="19" customWidth="1"/>
    <col min="2" max="2" width="20" customWidth="1"/>
    <col min="3" max="3" width="13.42578125" style="14" customWidth="1"/>
    <col min="4" max="4" width="14.7109375" style="6" customWidth="1"/>
    <col min="5" max="5" width="5.85546875" customWidth="1"/>
    <col min="6" max="6" width="30.85546875" customWidth="1"/>
    <col min="7" max="7" width="12.5703125" style="6" customWidth="1"/>
    <col min="8" max="8" width="13.140625" style="6" customWidth="1"/>
    <col min="9" max="9" width="12.42578125" style="10" customWidth="1"/>
    <col min="10" max="10" width="13.140625" style="6" customWidth="1"/>
    <col min="11" max="11" width="14.7109375" style="6" customWidth="1"/>
    <col min="12" max="12" width="15" style="6" customWidth="1"/>
    <col min="13" max="13" width="16.7109375" style="6" customWidth="1"/>
    <col min="14" max="14" width="10.28515625" style="18" customWidth="1"/>
    <col min="15" max="15" width="11.140625" style="25" customWidth="1"/>
    <col min="16" max="16" width="15.7109375" style="6" customWidth="1"/>
    <col min="17" max="18" width="29.85546875" customWidth="1"/>
    <col min="19" max="19" width="12.7109375" customWidth="1"/>
    <col min="20" max="20" width="11" customWidth="1"/>
  </cols>
  <sheetData>
    <row r="2" spans="1:45" x14ac:dyDescent="0.25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4" spans="1:45" x14ac:dyDescent="0.25">
      <c r="A4" s="1" t="s">
        <v>0</v>
      </c>
      <c r="B4" s="1" t="s">
        <v>1</v>
      </c>
      <c r="C4" s="13" t="s">
        <v>2</v>
      </c>
      <c r="D4" s="5" t="s">
        <v>3</v>
      </c>
      <c r="E4" s="1" t="s">
        <v>4</v>
      </c>
      <c r="F4" s="1" t="s">
        <v>5</v>
      </c>
      <c r="G4" s="5" t="s">
        <v>6</v>
      </c>
      <c r="H4" s="5" t="s">
        <v>7</v>
      </c>
      <c r="I4" s="9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17" t="s">
        <v>13</v>
      </c>
      <c r="O4" s="21" t="s">
        <v>14</v>
      </c>
      <c r="P4" s="5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x14ac:dyDescent="0.25">
      <c r="A5" t="s">
        <v>53</v>
      </c>
      <c r="B5" t="s">
        <v>54</v>
      </c>
      <c r="C5" s="14">
        <v>45146</v>
      </c>
      <c r="D5" s="6">
        <v>60000</v>
      </c>
      <c r="E5" t="s">
        <v>20</v>
      </c>
      <c r="F5" t="s">
        <v>25</v>
      </c>
      <c r="G5" s="6">
        <v>60000</v>
      </c>
      <c r="H5" s="6">
        <v>39900</v>
      </c>
      <c r="I5" s="10">
        <f t="shared" ref="I5:I23" si="0">H5/G5*100</f>
        <v>66.5</v>
      </c>
      <c r="J5" s="6">
        <v>79746</v>
      </c>
      <c r="K5" s="6">
        <v>11774</v>
      </c>
      <c r="L5" s="6">
        <f t="shared" ref="L5:L23" si="1">G5-K5</f>
        <v>48226</v>
      </c>
      <c r="M5" s="6">
        <v>80155.656692216973</v>
      </c>
      <c r="N5" s="18">
        <f t="shared" ref="N5:N23" si="2">L5/M5</f>
        <v>0.6016543559137566</v>
      </c>
      <c r="O5" s="22" t="s">
        <v>28</v>
      </c>
      <c r="P5" s="6">
        <v>11774</v>
      </c>
      <c r="R5" t="s">
        <v>29</v>
      </c>
      <c r="S5">
        <v>401</v>
      </c>
      <c r="T5">
        <v>53</v>
      </c>
    </row>
    <row r="6" spans="1:45" x14ac:dyDescent="0.25">
      <c r="A6" t="s">
        <v>39</v>
      </c>
      <c r="B6" t="s">
        <v>40</v>
      </c>
      <c r="C6" s="14">
        <v>45450</v>
      </c>
      <c r="D6" s="6">
        <v>110000</v>
      </c>
      <c r="E6" t="s">
        <v>20</v>
      </c>
      <c r="F6" t="s">
        <v>25</v>
      </c>
      <c r="G6" s="6">
        <v>110000</v>
      </c>
      <c r="H6" s="6">
        <v>68800</v>
      </c>
      <c r="I6" s="10">
        <f t="shared" si="0"/>
        <v>62.545454545454547</v>
      </c>
      <c r="J6" s="6">
        <v>137567</v>
      </c>
      <c r="K6" s="6">
        <v>37500</v>
      </c>
      <c r="L6" s="6">
        <f t="shared" si="1"/>
        <v>72500</v>
      </c>
      <c r="M6" s="6">
        <v>118003.5390625</v>
      </c>
      <c r="N6" s="18">
        <f t="shared" si="2"/>
        <v>0.61438835289169358</v>
      </c>
      <c r="O6" s="22" t="s">
        <v>21</v>
      </c>
      <c r="P6" s="6">
        <v>37500</v>
      </c>
      <c r="R6" t="s">
        <v>22</v>
      </c>
      <c r="S6">
        <v>401</v>
      </c>
      <c r="T6">
        <v>56</v>
      </c>
    </row>
    <row r="7" spans="1:45" x14ac:dyDescent="0.25">
      <c r="A7" t="s">
        <v>51</v>
      </c>
      <c r="B7" t="s">
        <v>52</v>
      </c>
      <c r="C7" s="14">
        <v>45681</v>
      </c>
      <c r="D7" s="6">
        <v>100000</v>
      </c>
      <c r="E7" t="s">
        <v>20</v>
      </c>
      <c r="F7" t="s">
        <v>25</v>
      </c>
      <c r="G7" s="6">
        <v>100000</v>
      </c>
      <c r="H7" s="6">
        <v>58600</v>
      </c>
      <c r="I7" s="10">
        <f t="shared" si="0"/>
        <v>58.599999999999994</v>
      </c>
      <c r="J7" s="6">
        <v>117169</v>
      </c>
      <c r="K7" s="6">
        <v>7308</v>
      </c>
      <c r="L7" s="6">
        <f t="shared" si="1"/>
        <v>92692</v>
      </c>
      <c r="M7" s="6">
        <v>129553.0627948113</v>
      </c>
      <c r="N7" s="18">
        <f t="shared" si="2"/>
        <v>0.71547517287806173</v>
      </c>
      <c r="O7" s="22" t="s">
        <v>28</v>
      </c>
      <c r="P7" s="6">
        <v>7308</v>
      </c>
      <c r="R7" t="s">
        <v>29</v>
      </c>
      <c r="S7">
        <v>401</v>
      </c>
      <c r="T7">
        <v>76</v>
      </c>
    </row>
    <row r="8" spans="1:45" x14ac:dyDescent="0.25">
      <c r="A8" t="s">
        <v>59</v>
      </c>
      <c r="B8" t="s">
        <v>60</v>
      </c>
      <c r="C8" s="14">
        <v>45714</v>
      </c>
      <c r="D8" s="6">
        <v>100000</v>
      </c>
      <c r="E8" t="s">
        <v>20</v>
      </c>
      <c r="F8" t="s">
        <v>25</v>
      </c>
      <c r="G8" s="6">
        <v>100000</v>
      </c>
      <c r="H8" s="6">
        <v>55400</v>
      </c>
      <c r="I8" s="10">
        <f t="shared" si="0"/>
        <v>55.400000000000006</v>
      </c>
      <c r="J8" s="6">
        <v>113594</v>
      </c>
      <c r="K8" s="6">
        <v>16037</v>
      </c>
      <c r="L8" s="6">
        <f t="shared" si="1"/>
        <v>83963</v>
      </c>
      <c r="M8" s="6">
        <v>115043.6328125</v>
      </c>
      <c r="N8" s="18">
        <f t="shared" si="2"/>
        <v>0.72983613214687226</v>
      </c>
      <c r="O8" s="22" t="s">
        <v>28</v>
      </c>
      <c r="P8" s="6">
        <v>16037</v>
      </c>
      <c r="R8" t="s">
        <v>29</v>
      </c>
      <c r="S8">
        <v>401</v>
      </c>
      <c r="T8">
        <v>55</v>
      </c>
    </row>
    <row r="9" spans="1:45" x14ac:dyDescent="0.25">
      <c r="A9" t="s">
        <v>30</v>
      </c>
      <c r="B9" t="s">
        <v>31</v>
      </c>
      <c r="C9" s="14">
        <v>45588</v>
      </c>
      <c r="D9" s="6">
        <v>125000</v>
      </c>
      <c r="E9" t="s">
        <v>32</v>
      </c>
      <c r="F9" t="s">
        <v>25</v>
      </c>
      <c r="G9" s="6">
        <v>125000</v>
      </c>
      <c r="H9" s="6">
        <v>70300</v>
      </c>
      <c r="I9" s="10">
        <f t="shared" si="0"/>
        <v>56.24</v>
      </c>
      <c r="J9" s="6">
        <v>140608</v>
      </c>
      <c r="K9" s="6">
        <v>20453</v>
      </c>
      <c r="L9" s="6">
        <f t="shared" si="1"/>
        <v>104547</v>
      </c>
      <c r="M9" s="6">
        <v>141692.2147700472</v>
      </c>
      <c r="N9" s="18">
        <f t="shared" si="2"/>
        <v>0.7378457607545319</v>
      </c>
      <c r="O9" s="22" t="s">
        <v>21</v>
      </c>
      <c r="P9" s="6">
        <v>20453</v>
      </c>
      <c r="R9" t="s">
        <v>22</v>
      </c>
      <c r="S9">
        <v>401</v>
      </c>
      <c r="T9">
        <v>55</v>
      </c>
    </row>
    <row r="10" spans="1:45" x14ac:dyDescent="0.25">
      <c r="A10" t="s">
        <v>57</v>
      </c>
      <c r="B10" t="s">
        <v>58</v>
      </c>
      <c r="C10" s="14">
        <v>45070</v>
      </c>
      <c r="D10" s="6">
        <v>81500</v>
      </c>
      <c r="E10" t="s">
        <v>20</v>
      </c>
      <c r="F10" t="s">
        <v>25</v>
      </c>
      <c r="G10" s="6">
        <v>81500</v>
      </c>
      <c r="H10" s="6">
        <v>43800</v>
      </c>
      <c r="I10" s="10">
        <f t="shared" si="0"/>
        <v>53.742331288343557</v>
      </c>
      <c r="J10" s="6">
        <v>87571</v>
      </c>
      <c r="K10" s="6">
        <v>17600</v>
      </c>
      <c r="L10" s="6">
        <f t="shared" si="1"/>
        <v>63900</v>
      </c>
      <c r="M10" s="6">
        <v>82512.96875</v>
      </c>
      <c r="N10" s="18">
        <f t="shared" si="2"/>
        <v>0.77442371748380467</v>
      </c>
      <c r="O10" s="22" t="s">
        <v>28</v>
      </c>
      <c r="P10" s="6">
        <v>17458</v>
      </c>
      <c r="R10" t="s">
        <v>29</v>
      </c>
      <c r="S10">
        <v>401</v>
      </c>
      <c r="T10">
        <v>52</v>
      </c>
    </row>
    <row r="11" spans="1:45" x14ac:dyDescent="0.25">
      <c r="A11" t="s">
        <v>23</v>
      </c>
      <c r="B11" t="s">
        <v>24</v>
      </c>
      <c r="C11" s="14">
        <v>45484</v>
      </c>
      <c r="D11" s="6">
        <v>100000</v>
      </c>
      <c r="E11" t="s">
        <v>20</v>
      </c>
      <c r="F11" t="s">
        <v>25</v>
      </c>
      <c r="G11" s="6">
        <v>100000</v>
      </c>
      <c r="H11" s="6">
        <v>53900</v>
      </c>
      <c r="I11" s="10">
        <f t="shared" si="0"/>
        <v>53.900000000000006</v>
      </c>
      <c r="J11" s="6">
        <v>107805</v>
      </c>
      <c r="K11" s="6">
        <v>12886</v>
      </c>
      <c r="L11" s="6">
        <f t="shared" si="1"/>
        <v>87114</v>
      </c>
      <c r="M11" s="6">
        <v>111932.78125</v>
      </c>
      <c r="N11" s="18">
        <f t="shared" si="2"/>
        <v>0.77827066411788992</v>
      </c>
      <c r="O11" s="22" t="s">
        <v>21</v>
      </c>
      <c r="P11" s="6">
        <v>12586</v>
      </c>
      <c r="R11" t="s">
        <v>22</v>
      </c>
      <c r="S11">
        <v>401</v>
      </c>
      <c r="T11">
        <v>56</v>
      </c>
    </row>
    <row r="12" spans="1:45" x14ac:dyDescent="0.25">
      <c r="A12" t="s">
        <v>41</v>
      </c>
      <c r="B12" t="s">
        <v>42</v>
      </c>
      <c r="C12" s="14">
        <v>45455</v>
      </c>
      <c r="D12" s="6">
        <v>210000</v>
      </c>
      <c r="E12" t="s">
        <v>20</v>
      </c>
      <c r="F12" t="s">
        <v>25</v>
      </c>
      <c r="G12" s="6">
        <v>210000</v>
      </c>
      <c r="H12" s="6">
        <v>106500</v>
      </c>
      <c r="I12" s="10">
        <f t="shared" si="0"/>
        <v>50.714285714285708</v>
      </c>
      <c r="J12" s="6">
        <v>213035</v>
      </c>
      <c r="K12" s="6">
        <v>23800</v>
      </c>
      <c r="L12" s="6">
        <f t="shared" si="1"/>
        <v>186200</v>
      </c>
      <c r="M12" s="6">
        <v>223154.484375</v>
      </c>
      <c r="N12" s="18">
        <f t="shared" si="2"/>
        <v>0.83439954398182814</v>
      </c>
      <c r="O12" s="22" t="s">
        <v>21</v>
      </c>
      <c r="P12" s="6">
        <v>23800</v>
      </c>
      <c r="R12" t="s">
        <v>22</v>
      </c>
      <c r="S12">
        <v>401</v>
      </c>
      <c r="T12">
        <v>63</v>
      </c>
    </row>
    <row r="13" spans="1:45" x14ac:dyDescent="0.25">
      <c r="A13" t="s">
        <v>61</v>
      </c>
      <c r="B13" t="s">
        <v>62</v>
      </c>
      <c r="C13" s="14">
        <v>45404</v>
      </c>
      <c r="D13" s="6">
        <v>174500</v>
      </c>
      <c r="E13" t="s">
        <v>63</v>
      </c>
      <c r="F13" t="s">
        <v>25</v>
      </c>
      <c r="G13" s="6">
        <v>174500</v>
      </c>
      <c r="H13" s="6">
        <v>83300</v>
      </c>
      <c r="I13" s="10">
        <f t="shared" si="0"/>
        <v>47.736389684813751</v>
      </c>
      <c r="J13" s="6">
        <v>166526</v>
      </c>
      <c r="K13" s="6">
        <v>24179</v>
      </c>
      <c r="L13" s="6">
        <f t="shared" si="1"/>
        <v>150321</v>
      </c>
      <c r="M13" s="6">
        <v>167862.03331367925</v>
      </c>
      <c r="N13" s="18">
        <f t="shared" si="2"/>
        <v>0.89550327154145215</v>
      </c>
      <c r="O13" s="22" t="s">
        <v>28</v>
      </c>
      <c r="P13" s="6">
        <v>22850</v>
      </c>
      <c r="R13" t="s">
        <v>29</v>
      </c>
      <c r="S13">
        <v>401</v>
      </c>
      <c r="T13">
        <v>60</v>
      </c>
    </row>
    <row r="14" spans="1:45" x14ac:dyDescent="0.25">
      <c r="A14" t="s">
        <v>37</v>
      </c>
      <c r="B14" t="s">
        <v>38</v>
      </c>
      <c r="C14" s="14">
        <v>45413</v>
      </c>
      <c r="D14" s="6">
        <v>199000</v>
      </c>
      <c r="E14" t="s">
        <v>20</v>
      </c>
      <c r="F14" t="s">
        <v>25</v>
      </c>
      <c r="G14" s="6">
        <v>199000</v>
      </c>
      <c r="H14" s="6">
        <v>89400</v>
      </c>
      <c r="I14" s="10">
        <f t="shared" si="0"/>
        <v>44.924623115577887</v>
      </c>
      <c r="J14" s="6">
        <v>178707</v>
      </c>
      <c r="K14" s="6">
        <v>15022</v>
      </c>
      <c r="L14" s="6">
        <f t="shared" si="1"/>
        <v>183978</v>
      </c>
      <c r="M14" s="6">
        <v>193024.765625</v>
      </c>
      <c r="N14" s="18">
        <f t="shared" si="2"/>
        <v>0.95313158083260852</v>
      </c>
      <c r="O14" s="22" t="s">
        <v>21</v>
      </c>
      <c r="P14" s="6">
        <v>15022</v>
      </c>
      <c r="R14" t="s">
        <v>22</v>
      </c>
      <c r="S14">
        <v>401</v>
      </c>
      <c r="T14">
        <v>63</v>
      </c>
    </row>
    <row r="15" spans="1:45" x14ac:dyDescent="0.25">
      <c r="A15" t="s">
        <v>43</v>
      </c>
      <c r="B15" t="s">
        <v>44</v>
      </c>
      <c r="C15" s="14">
        <v>45313</v>
      </c>
      <c r="D15" s="6">
        <v>130000</v>
      </c>
      <c r="E15" t="s">
        <v>20</v>
      </c>
      <c r="F15" t="s">
        <v>25</v>
      </c>
      <c r="G15" s="6">
        <v>130000</v>
      </c>
      <c r="H15" s="6">
        <v>58700</v>
      </c>
      <c r="I15" s="10">
        <f t="shared" si="0"/>
        <v>45.153846153846153</v>
      </c>
      <c r="J15" s="6">
        <v>117333</v>
      </c>
      <c r="K15" s="6">
        <v>20300</v>
      </c>
      <c r="L15" s="6">
        <f t="shared" si="1"/>
        <v>109700</v>
      </c>
      <c r="M15" s="6">
        <v>114425.7109375</v>
      </c>
      <c r="N15" s="18">
        <f t="shared" si="2"/>
        <v>0.95870061982764332</v>
      </c>
      <c r="O15" s="22" t="s">
        <v>21</v>
      </c>
      <c r="P15" s="6">
        <v>20300</v>
      </c>
      <c r="R15" t="s">
        <v>22</v>
      </c>
      <c r="S15">
        <v>401</v>
      </c>
      <c r="T15">
        <v>58</v>
      </c>
    </row>
    <row r="16" spans="1:45" x14ac:dyDescent="0.25">
      <c r="A16" t="s">
        <v>64</v>
      </c>
      <c r="B16" t="s">
        <v>65</v>
      </c>
      <c r="C16" s="14">
        <v>45153</v>
      </c>
      <c r="D16" s="6">
        <v>160000</v>
      </c>
      <c r="E16" t="s">
        <v>20</v>
      </c>
      <c r="F16" t="s">
        <v>25</v>
      </c>
      <c r="G16" s="6">
        <v>160000</v>
      </c>
      <c r="H16" s="6">
        <v>72700</v>
      </c>
      <c r="I16" s="10">
        <f t="shared" si="0"/>
        <v>45.4375</v>
      </c>
      <c r="J16" s="6">
        <v>145442</v>
      </c>
      <c r="K16" s="6">
        <v>44076</v>
      </c>
      <c r="L16" s="6">
        <f t="shared" si="1"/>
        <v>115924</v>
      </c>
      <c r="M16" s="6">
        <v>119535.375</v>
      </c>
      <c r="N16" s="18">
        <f t="shared" si="2"/>
        <v>0.96978823214466847</v>
      </c>
      <c r="O16" s="22" t="s">
        <v>21</v>
      </c>
      <c r="P16" s="6">
        <v>43476</v>
      </c>
      <c r="R16" t="s">
        <v>22</v>
      </c>
      <c r="S16">
        <v>401</v>
      </c>
      <c r="T16">
        <v>58</v>
      </c>
    </row>
    <row r="17" spans="1:20" x14ac:dyDescent="0.25">
      <c r="A17" t="s">
        <v>45</v>
      </c>
      <c r="B17" t="s">
        <v>46</v>
      </c>
      <c r="C17" s="14">
        <v>45225</v>
      </c>
      <c r="D17" s="6">
        <v>175000</v>
      </c>
      <c r="E17" t="s">
        <v>20</v>
      </c>
      <c r="F17" t="s">
        <v>25</v>
      </c>
      <c r="G17" s="6">
        <v>175000</v>
      </c>
      <c r="H17" s="6">
        <v>72400</v>
      </c>
      <c r="I17" s="10">
        <f t="shared" si="0"/>
        <v>41.371428571428567</v>
      </c>
      <c r="J17" s="6">
        <v>144870</v>
      </c>
      <c r="K17" s="6">
        <v>23800</v>
      </c>
      <c r="L17" s="6">
        <f t="shared" si="1"/>
        <v>151200</v>
      </c>
      <c r="M17" s="6">
        <v>142771.21875</v>
      </c>
      <c r="N17" s="18">
        <f t="shared" si="2"/>
        <v>1.0590369776471491</v>
      </c>
      <c r="O17" s="22" t="s">
        <v>21</v>
      </c>
      <c r="P17" s="6">
        <v>23800</v>
      </c>
      <c r="R17" t="s">
        <v>22</v>
      </c>
      <c r="S17">
        <v>401</v>
      </c>
      <c r="T17">
        <v>58</v>
      </c>
    </row>
    <row r="18" spans="1:20" x14ac:dyDescent="0.25">
      <c r="A18" t="s">
        <v>55</v>
      </c>
      <c r="B18" t="s">
        <v>56</v>
      </c>
      <c r="C18" s="14">
        <v>45387</v>
      </c>
      <c r="D18" s="6">
        <v>129900</v>
      </c>
      <c r="E18" t="s">
        <v>20</v>
      </c>
      <c r="F18" t="s">
        <v>25</v>
      </c>
      <c r="G18" s="6">
        <v>129900</v>
      </c>
      <c r="H18" s="6">
        <v>52800</v>
      </c>
      <c r="I18" s="10">
        <f t="shared" si="0"/>
        <v>40.646651270207848</v>
      </c>
      <c r="J18" s="6">
        <v>105500</v>
      </c>
      <c r="K18" s="6">
        <v>20800</v>
      </c>
      <c r="L18" s="6">
        <f t="shared" si="1"/>
        <v>109100</v>
      </c>
      <c r="M18" s="6">
        <v>99882.078125</v>
      </c>
      <c r="N18" s="18">
        <f t="shared" si="2"/>
        <v>1.0922880465448865</v>
      </c>
      <c r="O18" s="22" t="s">
        <v>28</v>
      </c>
      <c r="P18" s="6">
        <v>20300</v>
      </c>
      <c r="R18" t="s">
        <v>29</v>
      </c>
      <c r="S18">
        <v>401</v>
      </c>
      <c r="T18">
        <v>57</v>
      </c>
    </row>
    <row r="19" spans="1:20" x14ac:dyDescent="0.25">
      <c r="A19" t="s">
        <v>47</v>
      </c>
      <c r="B19" t="s">
        <v>48</v>
      </c>
      <c r="C19" s="14">
        <v>45621</v>
      </c>
      <c r="D19" s="6">
        <v>155000</v>
      </c>
      <c r="E19" t="s">
        <v>20</v>
      </c>
      <c r="F19" t="s">
        <v>25</v>
      </c>
      <c r="G19" s="6">
        <v>155000</v>
      </c>
      <c r="H19" s="6">
        <v>60800</v>
      </c>
      <c r="I19" s="10">
        <f t="shared" si="0"/>
        <v>39.225806451612904</v>
      </c>
      <c r="J19" s="6">
        <v>124590</v>
      </c>
      <c r="K19" s="6">
        <v>32188</v>
      </c>
      <c r="L19" s="6">
        <f t="shared" si="1"/>
        <v>122812</v>
      </c>
      <c r="M19" s="6">
        <v>108964.625</v>
      </c>
      <c r="N19" s="18">
        <f t="shared" si="2"/>
        <v>1.1270813807692175</v>
      </c>
      <c r="O19" s="22" t="s">
        <v>28</v>
      </c>
      <c r="P19" s="6">
        <v>32188</v>
      </c>
      <c r="R19" t="s">
        <v>29</v>
      </c>
      <c r="S19">
        <v>401</v>
      </c>
      <c r="T19">
        <v>62</v>
      </c>
    </row>
    <row r="20" spans="1:20" x14ac:dyDescent="0.25">
      <c r="A20" t="s">
        <v>26</v>
      </c>
      <c r="B20" t="s">
        <v>27</v>
      </c>
      <c r="C20" s="14">
        <v>45587</v>
      </c>
      <c r="D20" s="6">
        <v>165000</v>
      </c>
      <c r="E20" t="s">
        <v>20</v>
      </c>
      <c r="F20" t="s">
        <v>25</v>
      </c>
      <c r="G20" s="6">
        <v>165000</v>
      </c>
      <c r="H20" s="6">
        <v>63900</v>
      </c>
      <c r="I20" s="10">
        <f t="shared" si="0"/>
        <v>38.727272727272727</v>
      </c>
      <c r="J20" s="6">
        <v>127711</v>
      </c>
      <c r="K20" s="6">
        <v>16240</v>
      </c>
      <c r="L20" s="6">
        <f t="shared" si="1"/>
        <v>148760</v>
      </c>
      <c r="M20" s="6">
        <v>131451.65285966982</v>
      </c>
      <c r="N20" s="18">
        <f t="shared" si="2"/>
        <v>1.1316708216579641</v>
      </c>
      <c r="O20" s="22" t="s">
        <v>21</v>
      </c>
      <c r="P20" s="6">
        <v>16240</v>
      </c>
      <c r="R20" t="s">
        <v>22</v>
      </c>
      <c r="S20">
        <v>401</v>
      </c>
      <c r="T20">
        <v>65</v>
      </c>
    </row>
    <row r="21" spans="1:20" x14ac:dyDescent="0.25">
      <c r="A21" t="s">
        <v>49</v>
      </c>
      <c r="B21" t="s">
        <v>50</v>
      </c>
      <c r="C21" s="14">
        <v>45310</v>
      </c>
      <c r="D21" s="6">
        <v>310000</v>
      </c>
      <c r="E21" t="s">
        <v>20</v>
      </c>
      <c r="F21" t="s">
        <v>25</v>
      </c>
      <c r="G21" s="6">
        <v>310000</v>
      </c>
      <c r="H21" s="6">
        <v>121400</v>
      </c>
      <c r="I21" s="10">
        <f t="shared" si="0"/>
        <v>39.161290322580641</v>
      </c>
      <c r="J21" s="6">
        <v>242824</v>
      </c>
      <c r="K21" s="6">
        <v>46452</v>
      </c>
      <c r="L21" s="6">
        <f t="shared" si="1"/>
        <v>263548</v>
      </c>
      <c r="M21" s="6">
        <v>231570.7526533019</v>
      </c>
      <c r="N21" s="18">
        <f t="shared" si="2"/>
        <v>1.1380884545233272</v>
      </c>
      <c r="O21" s="22" t="s">
        <v>21</v>
      </c>
      <c r="P21" s="6">
        <v>46452</v>
      </c>
      <c r="R21" t="s">
        <v>22</v>
      </c>
      <c r="S21">
        <v>401</v>
      </c>
      <c r="T21">
        <v>67</v>
      </c>
    </row>
    <row r="22" spans="1:20" x14ac:dyDescent="0.25">
      <c r="A22" t="s">
        <v>33</v>
      </c>
      <c r="B22" t="s">
        <v>34</v>
      </c>
      <c r="C22" s="14">
        <v>45442</v>
      </c>
      <c r="D22" s="6">
        <v>108000</v>
      </c>
      <c r="E22" t="s">
        <v>20</v>
      </c>
      <c r="F22" t="s">
        <v>25</v>
      </c>
      <c r="G22" s="6">
        <v>108000</v>
      </c>
      <c r="H22" s="6">
        <v>41200</v>
      </c>
      <c r="I22" s="10">
        <f t="shared" si="0"/>
        <v>38.148148148148145</v>
      </c>
      <c r="J22" s="6">
        <v>82461</v>
      </c>
      <c r="K22" s="6">
        <v>9338</v>
      </c>
      <c r="L22" s="6">
        <f t="shared" si="1"/>
        <v>98662</v>
      </c>
      <c r="M22" s="6">
        <v>86229.953125</v>
      </c>
      <c r="N22" s="18">
        <f t="shared" si="2"/>
        <v>1.1441731837309288</v>
      </c>
      <c r="O22" s="22" t="s">
        <v>28</v>
      </c>
      <c r="P22" s="6">
        <v>9338</v>
      </c>
      <c r="R22" t="s">
        <v>29</v>
      </c>
      <c r="S22">
        <v>401</v>
      </c>
      <c r="T22">
        <v>56</v>
      </c>
    </row>
    <row r="23" spans="1:20" ht="15.75" thickBot="1" x14ac:dyDescent="0.3">
      <c r="A23" t="s">
        <v>35</v>
      </c>
      <c r="B23" t="s">
        <v>36</v>
      </c>
      <c r="C23" s="14">
        <v>45527</v>
      </c>
      <c r="D23" s="6">
        <v>166000</v>
      </c>
      <c r="E23" t="s">
        <v>20</v>
      </c>
      <c r="F23" t="s">
        <v>25</v>
      </c>
      <c r="G23" s="6">
        <v>166000</v>
      </c>
      <c r="H23" s="6">
        <v>62300</v>
      </c>
      <c r="I23" s="10">
        <f t="shared" si="0"/>
        <v>37.53012048192771</v>
      </c>
      <c r="J23" s="6">
        <v>124509</v>
      </c>
      <c r="K23" s="6">
        <v>17661</v>
      </c>
      <c r="L23" s="6">
        <f t="shared" si="1"/>
        <v>148339</v>
      </c>
      <c r="M23" s="6">
        <v>126000</v>
      </c>
      <c r="N23" s="18">
        <f t="shared" si="2"/>
        <v>1.1772936507936509</v>
      </c>
      <c r="O23" s="22" t="s">
        <v>21</v>
      </c>
      <c r="P23" s="6">
        <v>17661</v>
      </c>
      <c r="R23" t="s">
        <v>22</v>
      </c>
      <c r="S23">
        <v>401</v>
      </c>
      <c r="T23">
        <v>61</v>
      </c>
    </row>
    <row r="24" spans="1:20" ht="15.75" thickTop="1" x14ac:dyDescent="0.25">
      <c r="A24" s="3"/>
      <c r="B24" s="3"/>
      <c r="C24" s="15" t="s">
        <v>66</v>
      </c>
      <c r="D24" s="7">
        <f>+SUM(D5:D23)</f>
        <v>2758900</v>
      </c>
      <c r="E24" s="3"/>
      <c r="F24" s="3"/>
      <c r="G24" s="7">
        <f>+SUM(G5:G23)</f>
        <v>2758900</v>
      </c>
      <c r="H24" s="7">
        <f>+SUM(H5:H23)</f>
        <v>1276100</v>
      </c>
      <c r="I24" s="11"/>
      <c r="J24" s="7">
        <f>+SUM(J5:J23)</f>
        <v>2557568</v>
      </c>
      <c r="K24" s="7"/>
      <c r="L24" s="7">
        <f>+SUM(L5:L23)</f>
        <v>2341486</v>
      </c>
      <c r="M24" s="7">
        <f>+SUM(M5:M23)</f>
        <v>2523766.5058962265</v>
      </c>
      <c r="N24" s="19"/>
      <c r="O24" s="23"/>
      <c r="P24" s="7"/>
      <c r="Q24" s="3"/>
      <c r="R24" s="3"/>
      <c r="S24" s="3"/>
      <c r="T24" s="3"/>
    </row>
    <row r="25" spans="1:20" x14ac:dyDescent="0.25">
      <c r="A25" s="4"/>
      <c r="B25" s="4"/>
      <c r="C25" s="16"/>
      <c r="D25" s="8"/>
      <c r="E25" s="4"/>
      <c r="F25" s="4"/>
      <c r="G25" s="8"/>
      <c r="H25" s="8" t="s">
        <v>67</v>
      </c>
      <c r="I25" s="12">
        <f>H24/G24*100</f>
        <v>46.253941788393924</v>
      </c>
      <c r="J25" s="8"/>
      <c r="K25" s="8"/>
      <c r="L25" s="8"/>
      <c r="M25" s="8" t="s">
        <v>68</v>
      </c>
      <c r="N25" s="20">
        <f>L24/M24</f>
        <v>0.92777441753412282</v>
      </c>
      <c r="O25" s="24" t="s">
        <v>72</v>
      </c>
      <c r="P25" s="8"/>
      <c r="Q25" s="4"/>
      <c r="R25" s="4"/>
      <c r="S25" s="4"/>
      <c r="T25" s="4"/>
    </row>
    <row r="26" spans="1:20" x14ac:dyDescent="0.25">
      <c r="A26" s="4"/>
      <c r="B26" s="4"/>
      <c r="C26" s="16"/>
      <c r="D26" s="8"/>
      <c r="E26" s="4"/>
      <c r="F26" s="4"/>
      <c r="G26" s="8"/>
      <c r="H26" s="8" t="s">
        <v>69</v>
      </c>
      <c r="I26" s="12">
        <f>STDEV(I5:I23)</f>
        <v>8.9232569195977334</v>
      </c>
      <c r="J26" s="8"/>
      <c r="K26" s="8"/>
      <c r="L26" s="8"/>
      <c r="M26" s="8" t="s">
        <v>70</v>
      </c>
      <c r="N26" s="20">
        <f>AVERAGE(N5:N23)</f>
        <v>0.91752894316747036</v>
      </c>
      <c r="O26" s="28" t="s">
        <v>73</v>
      </c>
      <c r="P26" s="8"/>
      <c r="Q26" s="4"/>
      <c r="R26" s="4"/>
      <c r="S26" s="4"/>
      <c r="T26" s="4"/>
    </row>
    <row r="27" spans="1:20" x14ac:dyDescent="0.25">
      <c r="N27" s="26">
        <v>0.92800000000000005</v>
      </c>
      <c r="O27" s="27" t="s">
        <v>74</v>
      </c>
    </row>
  </sheetData>
  <sortState xmlns:xlrd2="http://schemas.microsoft.com/office/spreadsheetml/2017/richdata2" ref="A5:AS23">
    <sortCondition ref="N5:N23"/>
  </sortState>
  <mergeCells count="1">
    <mergeCell ref="A2:T2"/>
  </mergeCells>
  <conditionalFormatting sqref="A5:T2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paperSize="5" scale="4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1B17-D3C9-48C7-92F5-C74E093F2A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David Cook</cp:lastModifiedBy>
  <cp:lastPrinted>2026-02-18T03:07:07Z</cp:lastPrinted>
  <dcterms:created xsi:type="dcterms:W3CDTF">2026-02-17T01:51:06Z</dcterms:created>
  <dcterms:modified xsi:type="dcterms:W3CDTF">2026-02-18T03:36:09Z</dcterms:modified>
</cp:coreProperties>
</file>