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5E4A559-94E3-47A2-8D12-A29ACD099220}" xr6:coauthVersionLast="47" xr6:coauthVersionMax="47" xr10:uidLastSave="{00000000-0000-0000-0000-000000000000}"/>
  <bookViews>
    <workbookView xWindow="-120" yWindow="-120" windowWidth="29040" windowHeight="15720" xr2:uid="{13B94BF1-A3E4-4A8A-A530-3817889A99C3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L5" i="2"/>
  <c r="N5" i="2" s="1"/>
  <c r="I6" i="2"/>
  <c r="L6" i="2"/>
  <c r="N6" i="2" s="1"/>
  <c r="I7" i="2"/>
  <c r="L7" i="2"/>
  <c r="N7" i="2"/>
  <c r="I8" i="2"/>
  <c r="L8" i="2"/>
  <c r="N8" i="2" s="1"/>
  <c r="I9" i="2"/>
  <c r="L9" i="2"/>
  <c r="N9" i="2" s="1"/>
  <c r="D10" i="2"/>
  <c r="G10" i="2"/>
  <c r="H10" i="2"/>
  <c r="J10" i="2"/>
  <c r="M10" i="2"/>
  <c r="I11" i="2" l="1"/>
  <c r="I12" i="2"/>
  <c r="N12" i="2"/>
  <c r="L10" i="2"/>
  <c r="N11" i="2" s="1"/>
</calcChain>
</file>

<file path=xl/sharedStrings.xml><?xml version="1.0" encoding="utf-8"?>
<sst xmlns="http://schemas.openxmlformats.org/spreadsheetml/2006/main" count="55" uniqueCount="43">
  <si>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</si>
  <si>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</si>
  <si>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</si>
  <si>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</si>
  <si>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</si>
  <si>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</si>
  <si>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</si>
  <si>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</si>
  <si>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</si>
  <si>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</si>
  <si>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+ Yard</t>
  </si>
  <si>
    <t>Bldg. Residual</t>
  </si>
  <si>
    <t>Cost Man. $</t>
  </si>
  <si>
    <t>E.C.F.</t>
  </si>
  <si>
    <t>ECF Area</t>
  </si>
  <si>
    <t>Land Value</t>
  </si>
  <si>
    <t>Land Table</t>
  </si>
  <si>
    <t>Property Class</t>
  </si>
  <si>
    <t>Building Depr.</t>
  </si>
  <si>
    <t>25-11-4-24-4105-000</t>
  </si>
  <si>
    <t>1395 RUBY ANN</t>
  </si>
  <si>
    <t>WD</t>
  </si>
  <si>
    <t>03-ARM'S LENGTH</t>
  </si>
  <si>
    <t>4016</t>
  </si>
  <si>
    <t>SPARLING SUB</t>
  </si>
  <si>
    <t>25-11-4-24-4110-000</t>
  </si>
  <si>
    <t>1321 RUBY ANN</t>
  </si>
  <si>
    <t>25-11-4-24-4123-000</t>
  </si>
  <si>
    <t>1378 RUBY ANN</t>
  </si>
  <si>
    <t>25-11-4-24-4219-001</t>
  </si>
  <si>
    <t>5970 FRANCIS</t>
  </si>
  <si>
    <t>4014</t>
  </si>
  <si>
    <t xml:space="preserve">ORTH PLAT </t>
  </si>
  <si>
    <t>25-11-4-35-1110-001</t>
  </si>
  <si>
    <t>7115 MAHAR</t>
  </si>
  <si>
    <t>4017</t>
  </si>
  <si>
    <t>SPAULDING ACRES</t>
  </si>
  <si>
    <t>Totals:</t>
  </si>
  <si>
    <t>Sale. Ratio =&gt;</t>
  </si>
  <si>
    <t>E.C.F. =&gt;</t>
  </si>
  <si>
    <t>Std. Dev. =&gt;</t>
  </si>
  <si>
    <t>Ave. E.C.F. =&gt;</t>
  </si>
  <si>
    <t>SPAULDING 2026 ECF ANALYSIS ALL SUBS EXCEPT WESTLAWN AND YURCSO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</si>
</sst>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6" fontId="3" fillId="3" borderId="2" xfId="0" applyNumberFormat="1" applyFont="1" applyFill="1" applyBorder="1"/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7" fontId="3" fillId="3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  <xf numFmtId="6" fontId="2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166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12FD-8713-430D-A013-88C83A78C079}">
  <sheetPr>
    <pageSetUpPr fitToPage="1"/>
  </sheetPr>
  <dimension ref="A2:AO12"/>
  <sheetViews>
    <sheetView tabSelected="1" workbookViewId="0">
      <selection activeCell="O12" sqref="O12"/>
    </sheetView>
  </sheetViews>
  <sheetFormatPr defaultRowHeight="15" x14ac:dyDescent="0.25"/>
  <cols>
    <col min="1" max="1" width="21.140625" customWidth="1"/>
    <col min="2" max="2" width="18" customWidth="1"/>
    <col min="3" max="3" width="14" style="13" customWidth="1"/>
    <col min="4" max="4" width="11.42578125" style="5" customWidth="1"/>
    <col min="5" max="5" width="8.7109375" customWidth="1"/>
    <col min="6" max="6" width="18.28515625" customWidth="1"/>
    <col min="7" max="7" width="13.28515625" style="5" customWidth="1"/>
    <col min="8" max="8" width="14.140625" style="5" customWidth="1"/>
    <col min="9" max="9" width="13.140625" style="9" customWidth="1"/>
    <col min="10" max="11" width="12.85546875" style="5" customWidth="1"/>
    <col min="12" max="12" width="13.5703125" style="5" customWidth="1"/>
    <col min="13" max="13" width="13.85546875" style="5" customWidth="1"/>
    <col min="14" max="14" width="10.140625" style="17" customWidth="1"/>
    <col min="15" max="15" width="10.140625" style="24" customWidth="1"/>
    <col min="16" max="16" width="12.42578125" style="5" customWidth="1"/>
    <col min="17" max="17" width="10.5703125" customWidth="1"/>
    <col min="18" max="18" width="8.85546875" customWidth="1"/>
    <col min="19" max="19" width="10.28515625" customWidth="1"/>
  </cols>
  <sheetData>
    <row r="2" spans="1:41" x14ac:dyDescent="0.25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4" spans="1:41" s="33" customFormat="1" ht="30" x14ac:dyDescent="0.25">
      <c r="A4" s="26" t="s">
        <v>0</v>
      </c>
      <c r="B4" s="26" t="s">
        <v>1</v>
      </c>
      <c r="C4" s="27" t="s">
        <v>2</v>
      </c>
      <c r="D4" s="28" t="s">
        <v>3</v>
      </c>
      <c r="E4" s="26" t="s">
        <v>4</v>
      </c>
      <c r="F4" s="26" t="s">
        <v>5</v>
      </c>
      <c r="G4" s="28" t="s">
        <v>6</v>
      </c>
      <c r="H4" s="28" t="s">
        <v>7</v>
      </c>
      <c r="I4" s="29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30" t="s">
        <v>13</v>
      </c>
      <c r="O4" s="31" t="s">
        <v>14</v>
      </c>
      <c r="P4" s="28" t="s">
        <v>15</v>
      </c>
      <c r="Q4" s="26" t="s">
        <v>16</v>
      </c>
      <c r="R4" s="26" t="s">
        <v>17</v>
      </c>
      <c r="S4" s="26" t="s">
        <v>18</v>
      </c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x14ac:dyDescent="0.25">
      <c r="A5" t="s">
        <v>19</v>
      </c>
      <c r="B5" t="s">
        <v>20</v>
      </c>
      <c r="C5" s="13">
        <v>45471</v>
      </c>
      <c r="D5" s="5">
        <v>77000</v>
      </c>
      <c r="E5" t="s">
        <v>21</v>
      </c>
      <c r="F5" t="s">
        <v>22</v>
      </c>
      <c r="G5" s="5">
        <v>77000</v>
      </c>
      <c r="H5" s="5">
        <v>52500</v>
      </c>
      <c r="I5" s="9">
        <f>H5/G5*100</f>
        <v>68.181818181818173</v>
      </c>
      <c r="J5" s="5">
        <v>104923</v>
      </c>
      <c r="K5" s="5">
        <v>11180</v>
      </c>
      <c r="L5" s="5">
        <f>G5-K5</f>
        <v>65820</v>
      </c>
      <c r="M5" s="5">
        <v>85220.90625</v>
      </c>
      <c r="N5" s="17">
        <f>L5/M5</f>
        <v>0.77234569422335853</v>
      </c>
      <c r="O5" s="21" t="s">
        <v>23</v>
      </c>
      <c r="P5" s="5">
        <v>11180</v>
      </c>
      <c r="Q5" t="s">
        <v>24</v>
      </c>
      <c r="R5">
        <v>401</v>
      </c>
      <c r="S5">
        <v>61</v>
      </c>
      <c r="AF5" s="1"/>
      <c r="AH5" s="1"/>
    </row>
    <row r="6" spans="1:41" x14ac:dyDescent="0.25">
      <c r="A6" t="s">
        <v>25</v>
      </c>
      <c r="B6" t="s">
        <v>26</v>
      </c>
      <c r="C6" s="13">
        <v>45258</v>
      </c>
      <c r="D6" s="5">
        <v>141000</v>
      </c>
      <c r="E6" t="s">
        <v>21</v>
      </c>
      <c r="F6" t="s">
        <v>22</v>
      </c>
      <c r="G6" s="5">
        <v>141000</v>
      </c>
      <c r="H6" s="5">
        <v>69200</v>
      </c>
      <c r="I6" s="9">
        <f>H6/G6*100</f>
        <v>49.078014184397162</v>
      </c>
      <c r="J6" s="5">
        <v>138472</v>
      </c>
      <c r="K6" s="5">
        <v>11772</v>
      </c>
      <c r="L6" s="5">
        <f>G6-K6</f>
        <v>129228</v>
      </c>
      <c r="M6" s="5">
        <v>115181.8203125</v>
      </c>
      <c r="N6" s="17">
        <f>L6/M6</f>
        <v>1.1219478876908811</v>
      </c>
      <c r="O6" s="21" t="s">
        <v>23</v>
      </c>
      <c r="P6" s="5">
        <v>11772</v>
      </c>
      <c r="Q6" t="s">
        <v>24</v>
      </c>
      <c r="R6">
        <v>401</v>
      </c>
      <c r="S6">
        <v>60</v>
      </c>
    </row>
    <row r="7" spans="1:41" x14ac:dyDescent="0.25">
      <c r="A7" t="s">
        <v>27</v>
      </c>
      <c r="B7" t="s">
        <v>28</v>
      </c>
      <c r="C7" s="13">
        <v>45497</v>
      </c>
      <c r="D7" s="5">
        <v>117500</v>
      </c>
      <c r="E7" t="s">
        <v>21</v>
      </c>
      <c r="F7" t="s">
        <v>22</v>
      </c>
      <c r="G7" s="5">
        <v>117500</v>
      </c>
      <c r="H7" s="5">
        <v>46800</v>
      </c>
      <c r="I7" s="9">
        <f>H7/G7*100</f>
        <v>39.829787234042549</v>
      </c>
      <c r="J7" s="5">
        <v>93599</v>
      </c>
      <c r="K7" s="5">
        <v>11396</v>
      </c>
      <c r="L7" s="5">
        <f>G7-K7</f>
        <v>106104</v>
      </c>
      <c r="M7" s="5">
        <v>74730</v>
      </c>
      <c r="N7" s="17">
        <f>L7/M7</f>
        <v>1.4198313930148534</v>
      </c>
      <c r="O7" s="21" t="s">
        <v>23</v>
      </c>
      <c r="P7" s="5">
        <v>11396</v>
      </c>
      <c r="Q7" t="s">
        <v>24</v>
      </c>
      <c r="R7">
        <v>401</v>
      </c>
      <c r="S7">
        <v>61</v>
      </c>
    </row>
    <row r="8" spans="1:41" x14ac:dyDescent="0.25">
      <c r="A8" t="s">
        <v>29</v>
      </c>
      <c r="B8" t="s">
        <v>30</v>
      </c>
      <c r="C8" s="13">
        <v>45457</v>
      </c>
      <c r="D8" s="5">
        <v>160000</v>
      </c>
      <c r="E8" t="s">
        <v>21</v>
      </c>
      <c r="F8" t="s">
        <v>22</v>
      </c>
      <c r="G8" s="5">
        <v>160000</v>
      </c>
      <c r="H8" s="5">
        <v>107200</v>
      </c>
      <c r="I8" s="9">
        <f>H8/G8*100</f>
        <v>67</v>
      </c>
      <c r="J8" s="5">
        <v>214432</v>
      </c>
      <c r="K8" s="5">
        <v>37135</v>
      </c>
      <c r="L8" s="5">
        <f>G8-K8</f>
        <v>122865</v>
      </c>
      <c r="M8" s="5">
        <v>161179.09375</v>
      </c>
      <c r="N8" s="17">
        <f>L8/M8</f>
        <v>0.7622886885725525</v>
      </c>
      <c r="O8" s="21" t="s">
        <v>31</v>
      </c>
      <c r="P8" s="5">
        <v>37135</v>
      </c>
      <c r="Q8" t="s">
        <v>32</v>
      </c>
      <c r="R8">
        <v>401</v>
      </c>
      <c r="S8">
        <v>61</v>
      </c>
    </row>
    <row r="9" spans="1:41" ht="15.75" thickBot="1" x14ac:dyDescent="0.3">
      <c r="A9" t="s">
        <v>33</v>
      </c>
      <c r="B9" t="s">
        <v>34</v>
      </c>
      <c r="C9" s="13">
        <v>45449</v>
      </c>
      <c r="D9" s="5">
        <v>135000</v>
      </c>
      <c r="E9" t="s">
        <v>21</v>
      </c>
      <c r="F9" t="s">
        <v>22</v>
      </c>
      <c r="G9" s="5">
        <v>135000</v>
      </c>
      <c r="H9" s="5">
        <v>69400</v>
      </c>
      <c r="I9" s="9">
        <f>H9/G9*100</f>
        <v>51.407407407407412</v>
      </c>
      <c r="J9" s="5">
        <v>138810</v>
      </c>
      <c r="K9" s="5">
        <v>20789</v>
      </c>
      <c r="L9" s="5">
        <f>G9-K9</f>
        <v>114211</v>
      </c>
      <c r="M9" s="5">
        <v>107291.8203125</v>
      </c>
      <c r="N9" s="17">
        <f>L9/M9</f>
        <v>1.0644893493963201</v>
      </c>
      <c r="O9" s="21" t="s">
        <v>35</v>
      </c>
      <c r="P9" s="5">
        <v>20789</v>
      </c>
      <c r="Q9" t="s">
        <v>36</v>
      </c>
      <c r="R9">
        <v>401</v>
      </c>
      <c r="S9">
        <v>58</v>
      </c>
    </row>
    <row r="10" spans="1:41" ht="15.75" thickTop="1" x14ac:dyDescent="0.25">
      <c r="A10" s="2"/>
      <c r="B10" s="2"/>
      <c r="C10" s="14" t="s">
        <v>37</v>
      </c>
      <c r="D10" s="6">
        <f>+SUM(D5:D9)</f>
        <v>630500</v>
      </c>
      <c r="E10" s="2"/>
      <c r="F10" s="2"/>
      <c r="G10" s="6">
        <f>+SUM(G5:G9)</f>
        <v>630500</v>
      </c>
      <c r="H10" s="6">
        <f>+SUM(H5:H9)</f>
        <v>345100</v>
      </c>
      <c r="I10" s="10"/>
      <c r="J10" s="6">
        <f>+SUM(J5:J9)</f>
        <v>690236</v>
      </c>
      <c r="K10" s="6"/>
      <c r="L10" s="6">
        <f>+SUM(L5:L9)</f>
        <v>538228</v>
      </c>
      <c r="M10" s="6">
        <f>+SUM(M5:M9)</f>
        <v>543603.640625</v>
      </c>
      <c r="N10" s="18"/>
      <c r="O10" s="22"/>
      <c r="P10" s="6"/>
      <c r="Q10" s="2"/>
      <c r="R10" s="2"/>
      <c r="S10" s="2"/>
    </row>
    <row r="11" spans="1:41" x14ac:dyDescent="0.25">
      <c r="A11" s="3"/>
      <c r="B11" s="3"/>
      <c r="C11" s="15"/>
      <c r="D11" s="7"/>
      <c r="E11" s="3"/>
      <c r="F11" s="3"/>
      <c r="G11" s="7"/>
      <c r="H11" s="7" t="s">
        <v>38</v>
      </c>
      <c r="I11" s="11">
        <f>H10/G10*100</f>
        <v>54.734337827121337</v>
      </c>
      <c r="J11" s="7"/>
      <c r="K11" s="7"/>
      <c r="L11" s="7"/>
      <c r="M11" s="7" t="s">
        <v>39</v>
      </c>
      <c r="N11" s="19">
        <f>L10/M10</f>
        <v>0.99011110260626756</v>
      </c>
      <c r="O11" s="23"/>
      <c r="P11" s="7"/>
      <c r="Q11" s="3"/>
      <c r="R11" s="3"/>
      <c r="S11" s="3"/>
    </row>
    <row r="12" spans="1:41" x14ac:dyDescent="0.25">
      <c r="A12" s="4"/>
      <c r="B12" s="4"/>
      <c r="C12" s="16"/>
      <c r="D12" s="8"/>
      <c r="E12" s="4"/>
      <c r="F12" s="4"/>
      <c r="G12" s="8"/>
      <c r="H12" s="8" t="s">
        <v>40</v>
      </c>
      <c r="I12" s="12">
        <f>STDEV(I5:I9)</f>
        <v>12.204742073372701</v>
      </c>
      <c r="J12" s="8"/>
      <c r="K12" s="8"/>
      <c r="L12" s="8"/>
      <c r="M12" s="8" t="s">
        <v>41</v>
      </c>
      <c r="N12" s="20">
        <f>AVERAGE(N5:N9)</f>
        <v>1.028180602579593</v>
      </c>
      <c r="O12" s="25"/>
      <c r="P12" s="8"/>
      <c r="Q12" s="4"/>
      <c r="R12" s="4"/>
      <c r="S12" s="4"/>
    </row>
  </sheetData>
  <mergeCells count="1">
    <mergeCell ref="A2:S2"/>
  </mergeCells>
  <conditionalFormatting sqref="A5:S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paperSize="5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A621-4341-45B8-A92B-E2424ADBF10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Cook</dc:creator>
  <cp:lastModifiedBy>David Cook</cp:lastModifiedBy>
  <cp:lastPrinted>2026-02-17T01:35:29Z</cp:lastPrinted>
  <dcterms:created xsi:type="dcterms:W3CDTF">2026-02-17T01:30:37Z</dcterms:created>
  <dcterms:modified xsi:type="dcterms:W3CDTF">2026-02-18T00:59:19Z</dcterms:modified>
</cp:coreProperties>
</file>