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B67C4A06-CC42-48F7-8286-5A8A6D85E5FF}" xr6:coauthVersionLast="47" xr6:coauthVersionMax="47" xr10:uidLastSave="{00000000-0000-0000-0000-000000000000}"/>
  <bookViews>
    <workbookView xWindow="2565" yWindow="2460" windowWidth="21345" windowHeight="10845" xr2:uid="{90952861-5E20-4219-B049-60EB0F69FCD6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2" l="1"/>
  <c r="L5" i="2"/>
  <c r="N5" i="2"/>
  <c r="I6" i="2"/>
  <c r="L6" i="2"/>
  <c r="N6" i="2" s="1"/>
  <c r="D7" i="2"/>
  <c r="G7" i="2"/>
  <c r="H7" i="2"/>
  <c r="J7" i="2"/>
  <c r="M7" i="2"/>
  <c r="I9" i="2" l="1"/>
  <c r="N9" i="2"/>
  <c r="I8" i="2"/>
  <c r="L7" i="2"/>
  <c r="N8" i="2" s="1"/>
</calcChain>
</file>

<file path=xl/sharedStrings.xml><?xml version="1.0" encoding="utf-8"?>
<sst xmlns="http://schemas.openxmlformats.org/spreadsheetml/2006/main" count="40" uniqueCount="36">
  <si>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</si>
  <si>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</si>
  <si>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</si>
  <si>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</si>
  <si>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</si>
  <si>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</si>
  <si>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</si>
  <si>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Cur. Asmnt.</t>
  </si>
  <si>
    <t>Asd/Adj. Sale</t>
  </si>
  <si>
    <t>Cur. Appraisal</t>
  </si>
  <si>
    <t>Land + Yard</t>
  </si>
  <si>
    <t>Bldg. Residual</t>
  </si>
  <si>
    <t>Cost Man. $</t>
  </si>
  <si>
    <t>E.C.F.</t>
  </si>
  <si>
    <t>ECF Area</t>
  </si>
  <si>
    <t>Land Value</t>
  </si>
  <si>
    <t>Land Table</t>
  </si>
  <si>
    <t>Property Class</t>
  </si>
  <si>
    <t>Building Depr.</t>
  </si>
  <si>
    <t>25-11-4-01-2249-000</t>
  </si>
  <si>
    <t>1904 BELDING</t>
  </si>
  <si>
    <t>WD</t>
  </si>
  <si>
    <t>03-ARM'S LENGTH</t>
  </si>
  <si>
    <t>4010</t>
  </si>
  <si>
    <t>WESTLAWN SUB</t>
  </si>
  <si>
    <t>25-11-4-01-2286-000</t>
  </si>
  <si>
    <t>3520 EAST</t>
  </si>
  <si>
    <t>Totals:</t>
  </si>
  <si>
    <t>Sale. Ratio =&gt;</t>
  </si>
  <si>
    <t>E.C.F. =&gt;</t>
  </si>
  <si>
    <t>Std. Dev. =&gt;</t>
  </si>
  <si>
    <t>Ave. E.C.F. =&gt;</t>
  </si>
  <si>
    <t>SPAULDING 2026 ECF ANALYSIS WESTLAWN</t>
  </si>
  <si>
    <t>Historically, West Lawn Sub produces no indicative sales</t>
  </si>
  <si>
    <t xml:space="preserve">and previously studied with Genesee Gardens from Bridgeport Twp. </t>
  </si>
  <si>
    <t>These two Westlawn sales are considered adequate, for this 2026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</si>
</sst>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#0.0000_);[Red]\(#0.0000\)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3" fillId="3" borderId="1" xfId="0" applyFont="1" applyFill="1" applyBorder="1"/>
    <xf numFmtId="0" fontId="3" fillId="3" borderId="0" xfId="0" applyFont="1" applyFill="1"/>
    <xf numFmtId="6" fontId="0" fillId="0" borderId="0" xfId="0" applyNumberFormat="1"/>
    <xf numFmtId="6" fontId="3" fillId="3" borderId="1" xfId="0" applyNumberFormat="1" applyFont="1" applyFill="1" applyBorder="1"/>
    <xf numFmtId="6" fontId="3" fillId="3" borderId="0" xfId="0" applyNumberFormat="1" applyFont="1" applyFill="1"/>
    <xf numFmtId="164" fontId="0" fillId="0" borderId="0" xfId="0" applyNumberFormat="1"/>
    <xf numFmtId="164" fontId="3" fillId="3" borderId="1" xfId="0" applyNumberFormat="1" applyFont="1" applyFill="1" applyBorder="1"/>
    <xf numFmtId="164" fontId="3" fillId="3" borderId="0" xfId="0" applyNumberFormat="1" applyFont="1" applyFill="1"/>
    <xf numFmtId="165" fontId="0" fillId="0" borderId="0" xfId="0" applyNumberFormat="1"/>
    <xf numFmtId="165" fontId="3" fillId="3" borderId="1" xfId="0" applyNumberFormat="1" applyFont="1" applyFill="1" applyBorder="1"/>
    <xf numFmtId="165" fontId="3" fillId="3" borderId="0" xfId="0" applyNumberFormat="1" applyFont="1" applyFill="1"/>
    <xf numFmtId="166" fontId="0" fillId="0" borderId="0" xfId="0" applyNumberFormat="1"/>
    <xf numFmtId="166" fontId="3" fillId="3" borderId="1" xfId="0" applyNumberFormat="1" applyFont="1" applyFill="1" applyBorder="1"/>
    <xf numFmtId="166" fontId="3" fillId="3" borderId="0" xfId="0" applyNumberFormat="1" applyFont="1" applyFill="1"/>
    <xf numFmtId="49" fontId="0" fillId="0" borderId="0" xfId="0" quotePrefix="1" applyNumberFormat="1" applyAlignment="1">
      <alignment horizontal="right"/>
    </xf>
    <xf numFmtId="49" fontId="3" fillId="3" borderId="1" xfId="0" applyNumberFormat="1" applyFont="1" applyFill="1" applyBorder="1" applyAlignment="1">
      <alignment horizontal="right"/>
    </xf>
    <xf numFmtId="49" fontId="3" fillId="3" borderId="0" xfId="0" applyNumberFormat="1" applyFont="1" applyFill="1" applyAlignment="1">
      <alignment horizontal="right"/>
    </xf>
    <xf numFmtId="49" fontId="0" fillId="0" borderId="0" xfId="0" applyNumberFormat="1" applyAlignment="1">
      <alignment horizontal="right"/>
    </xf>
    <xf numFmtId="0" fontId="2" fillId="2" borderId="0" xfId="0" applyFont="1" applyFill="1" applyAlignment="1">
      <alignment horizontal="center" wrapText="1"/>
    </xf>
    <xf numFmtId="165" fontId="2" fillId="2" borderId="0" xfId="0" applyNumberFormat="1" applyFont="1" applyFill="1" applyAlignment="1">
      <alignment horizontal="center" wrapText="1"/>
    </xf>
    <xf numFmtId="6" fontId="2" fillId="2" borderId="0" xfId="0" applyNumberFormat="1" applyFont="1" applyFill="1" applyAlignment="1">
      <alignment horizontal="center" wrapText="1"/>
    </xf>
    <xf numFmtId="164" fontId="2" fillId="2" borderId="0" xfId="0" applyNumberFormat="1" applyFont="1" applyFill="1" applyAlignment="1">
      <alignment horizontal="center" wrapText="1"/>
    </xf>
    <xf numFmtId="166" fontId="2" fillId="2" borderId="0" xfId="0" applyNumberFormat="1" applyFont="1" applyFill="1" applyAlignment="1">
      <alignment horizontal="center" wrapText="1"/>
    </xf>
    <xf numFmtId="49" fontId="2" fillId="2" borderId="0" xfId="0" applyNumberFormat="1" applyFont="1" applyFill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7" fontId="3" fillId="3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734EE-CAD6-43F3-A91B-EEFBD9D7D627}">
  <sheetPr>
    <pageSetUpPr fitToPage="1"/>
  </sheetPr>
  <dimension ref="A2:AR12"/>
  <sheetViews>
    <sheetView tabSelected="1" workbookViewId="0">
      <selection activeCell="A13" sqref="A13"/>
    </sheetView>
  </sheetViews>
  <sheetFormatPr defaultRowHeight="15" x14ac:dyDescent="0.25"/>
  <cols>
    <col min="1" max="1" width="20" customWidth="1"/>
    <col min="2" max="2" width="14.85546875" customWidth="1"/>
    <col min="3" max="3" width="13.85546875" style="10" customWidth="1"/>
    <col min="4" max="4" width="13.7109375" style="4" customWidth="1"/>
    <col min="5" max="5" width="5.7109375" customWidth="1"/>
    <col min="6" max="6" width="17" customWidth="1"/>
    <col min="7" max="7" width="15.5703125" style="4" customWidth="1"/>
    <col min="8" max="8" width="13.5703125" style="4" customWidth="1"/>
    <col min="9" max="9" width="14.28515625" style="7" customWidth="1"/>
    <col min="10" max="10" width="12.5703125" style="4" customWidth="1"/>
    <col min="11" max="11" width="11.28515625" style="4" customWidth="1"/>
    <col min="12" max="12" width="10.85546875" style="4" customWidth="1"/>
    <col min="13" max="13" width="12" style="4" customWidth="1"/>
    <col min="14" max="14" width="8.42578125" style="13" customWidth="1"/>
    <col min="15" max="15" width="13.7109375" style="19" customWidth="1"/>
    <col min="16" max="16" width="15.7109375" style="4" customWidth="1"/>
    <col min="17" max="19" width="8.85546875" customWidth="1"/>
  </cols>
  <sheetData>
    <row r="2" spans="1:44" x14ac:dyDescent="0.25">
      <c r="A2" s="29" t="s">
        <v>32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4" spans="1:44" s="27" customFormat="1" ht="30" x14ac:dyDescent="0.25">
      <c r="A4" s="20" t="s">
        <v>0</v>
      </c>
      <c r="B4" s="20" t="s">
        <v>1</v>
      </c>
      <c r="C4" s="21" t="s">
        <v>2</v>
      </c>
      <c r="D4" s="22" t="s">
        <v>3</v>
      </c>
      <c r="E4" s="20" t="s">
        <v>4</v>
      </c>
      <c r="F4" s="20" t="s">
        <v>5</v>
      </c>
      <c r="G4" s="22" t="s">
        <v>6</v>
      </c>
      <c r="H4" s="22" t="s">
        <v>7</v>
      </c>
      <c r="I4" s="23" t="s">
        <v>8</v>
      </c>
      <c r="J4" s="22" t="s">
        <v>9</v>
      </c>
      <c r="K4" s="22" t="s">
        <v>10</v>
      </c>
      <c r="L4" s="22" t="s">
        <v>11</v>
      </c>
      <c r="M4" s="22" t="s">
        <v>12</v>
      </c>
      <c r="N4" s="24" t="s">
        <v>13</v>
      </c>
      <c r="O4" s="25" t="s">
        <v>14</v>
      </c>
      <c r="P4" s="22" t="s">
        <v>15</v>
      </c>
      <c r="Q4" s="20" t="s">
        <v>16</v>
      </c>
      <c r="R4" s="20" t="s">
        <v>17</v>
      </c>
      <c r="S4" s="20" t="s">
        <v>18</v>
      </c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</row>
    <row r="5" spans="1:44" x14ac:dyDescent="0.25">
      <c r="A5" t="s">
        <v>19</v>
      </c>
      <c r="B5" t="s">
        <v>20</v>
      </c>
      <c r="C5" s="10">
        <v>45400</v>
      </c>
      <c r="D5" s="4">
        <v>74000</v>
      </c>
      <c r="E5" t="s">
        <v>21</v>
      </c>
      <c r="F5" t="s">
        <v>22</v>
      </c>
      <c r="G5" s="4">
        <v>74000</v>
      </c>
      <c r="H5" s="4">
        <v>33400</v>
      </c>
      <c r="I5" s="7">
        <f>H5/G5*100</f>
        <v>45.135135135135137</v>
      </c>
      <c r="J5" s="4">
        <v>66712</v>
      </c>
      <c r="K5" s="4">
        <v>7243</v>
      </c>
      <c r="L5" s="4">
        <f>G5-K5</f>
        <v>66757</v>
      </c>
      <c r="M5" s="4">
        <v>82825.90625</v>
      </c>
      <c r="N5" s="13">
        <f>L5/M5</f>
        <v>0.80599178472617072</v>
      </c>
      <c r="O5" s="16" t="s">
        <v>23</v>
      </c>
      <c r="P5" s="4">
        <v>7243</v>
      </c>
      <c r="Q5" t="s">
        <v>24</v>
      </c>
      <c r="R5">
        <v>401</v>
      </c>
      <c r="S5">
        <v>52</v>
      </c>
      <c r="AI5" s="1"/>
      <c r="AK5" s="1"/>
    </row>
    <row r="6" spans="1:44" ht="15.75" thickBot="1" x14ac:dyDescent="0.3">
      <c r="A6" t="s">
        <v>25</v>
      </c>
      <c r="B6" t="s">
        <v>26</v>
      </c>
      <c r="C6" s="10">
        <v>45659</v>
      </c>
      <c r="D6" s="4">
        <v>100000</v>
      </c>
      <c r="E6" t="s">
        <v>21</v>
      </c>
      <c r="F6" t="s">
        <v>22</v>
      </c>
      <c r="G6" s="4">
        <v>100000</v>
      </c>
      <c r="H6" s="4">
        <v>45000</v>
      </c>
      <c r="I6" s="7">
        <f>H6/G6*100</f>
        <v>45</v>
      </c>
      <c r="J6" s="4">
        <v>89963</v>
      </c>
      <c r="K6" s="4">
        <v>8310</v>
      </c>
      <c r="L6" s="4">
        <f>G6-K6</f>
        <v>91690</v>
      </c>
      <c r="M6" s="4">
        <v>113722.84375</v>
      </c>
      <c r="N6" s="13">
        <f>L6/M6</f>
        <v>0.80625841718805946</v>
      </c>
      <c r="O6" s="16" t="s">
        <v>23</v>
      </c>
      <c r="P6" s="4">
        <v>8310</v>
      </c>
      <c r="Q6" t="s">
        <v>24</v>
      </c>
      <c r="R6">
        <v>401</v>
      </c>
      <c r="S6">
        <v>68</v>
      </c>
    </row>
    <row r="7" spans="1:44" ht="15.75" thickTop="1" x14ac:dyDescent="0.25">
      <c r="A7" s="2"/>
      <c r="B7" s="2"/>
      <c r="C7" s="11" t="s">
        <v>27</v>
      </c>
      <c r="D7" s="5">
        <f>+SUM(D5:D6)</f>
        <v>174000</v>
      </c>
      <c r="E7" s="2"/>
      <c r="F7" s="2"/>
      <c r="G7" s="5">
        <f>+SUM(G5:G6)</f>
        <v>174000</v>
      </c>
      <c r="H7" s="5">
        <f>+SUM(H5:H6)</f>
        <v>78400</v>
      </c>
      <c r="I7" s="8"/>
      <c r="J7" s="5">
        <f>+SUM(J5:J6)</f>
        <v>156675</v>
      </c>
      <c r="K7" s="5"/>
      <c r="L7" s="5">
        <f>+SUM(L5:L6)</f>
        <v>158447</v>
      </c>
      <c r="M7" s="5">
        <f>+SUM(M5:M6)</f>
        <v>196548.75</v>
      </c>
      <c r="N7" s="14"/>
      <c r="O7" s="17"/>
      <c r="P7" s="5"/>
      <c r="Q7" s="2"/>
      <c r="R7" s="2"/>
      <c r="S7" s="2"/>
    </row>
    <row r="8" spans="1:44" x14ac:dyDescent="0.25">
      <c r="A8" s="3"/>
      <c r="B8" s="3"/>
      <c r="C8" s="12"/>
      <c r="D8" s="6"/>
      <c r="E8" s="3"/>
      <c r="F8" s="3"/>
      <c r="G8" s="6"/>
      <c r="H8" s="6" t="s">
        <v>28</v>
      </c>
      <c r="I8" s="9">
        <f>H7/G7*100</f>
        <v>45.057471264367813</v>
      </c>
      <c r="J8" s="6"/>
      <c r="K8" s="6"/>
      <c r="L8" s="6"/>
      <c r="M8" s="6" t="s">
        <v>29</v>
      </c>
      <c r="N8" s="15">
        <f>L7/M7</f>
        <v>0.80614605791184124</v>
      </c>
      <c r="O8" s="18"/>
      <c r="P8" s="6"/>
      <c r="Q8" s="3"/>
      <c r="R8" s="3"/>
      <c r="S8" s="3"/>
    </row>
    <row r="9" spans="1:44" x14ac:dyDescent="0.25">
      <c r="A9" s="3"/>
      <c r="B9" s="3"/>
      <c r="C9" s="12"/>
      <c r="D9" s="6"/>
      <c r="E9" s="3"/>
      <c r="F9" s="3"/>
      <c r="G9" s="6"/>
      <c r="H9" s="6" t="s">
        <v>30</v>
      </c>
      <c r="I9" s="9">
        <f>STDEV(I5:I6)</f>
        <v>9.5554970430615754E-2</v>
      </c>
      <c r="J9" s="6"/>
      <c r="K9" s="6"/>
      <c r="L9" s="6"/>
      <c r="M9" s="6" t="s">
        <v>31</v>
      </c>
      <c r="N9" s="15">
        <f>AVERAGE(N5:N6)</f>
        <v>0.80612510095711509</v>
      </c>
      <c r="O9" s="28"/>
      <c r="P9" s="6"/>
      <c r="Q9" s="3"/>
      <c r="R9" s="3"/>
      <c r="S9" s="3"/>
    </row>
    <row r="10" spans="1:44" x14ac:dyDescent="0.25">
      <c r="A10" t="s">
        <v>33</v>
      </c>
    </row>
    <row r="11" spans="1:44" x14ac:dyDescent="0.25">
      <c r="A11" t="s">
        <v>34</v>
      </c>
    </row>
    <row r="12" spans="1:44" x14ac:dyDescent="0.25">
      <c r="A12" t="s">
        <v>35</v>
      </c>
    </row>
  </sheetData>
  <mergeCells count="1">
    <mergeCell ref="A2:S2"/>
  </mergeCells>
  <conditionalFormatting sqref="A5:S6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paperSize="5" scale="67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C795F-34EA-4A16-A2D1-72D56ACFB42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Cook</dc:creator>
  <cp:lastModifiedBy>Dave Cook</cp:lastModifiedBy>
  <cp:lastPrinted>2026-02-17T02:43:23Z</cp:lastPrinted>
  <dcterms:created xsi:type="dcterms:W3CDTF">2026-02-17T02:39:21Z</dcterms:created>
  <dcterms:modified xsi:type="dcterms:W3CDTF">2026-03-05T21:17:17Z</dcterms:modified>
</cp:coreProperties>
</file>