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E:\"/>
    </mc:Choice>
  </mc:AlternateContent>
  <xr:revisionPtr revIDLastSave="0" documentId="13_ncr:1_{F91BC821-D6DE-4F50-AF49-B26B451B9017}" xr6:coauthVersionLast="47" xr6:coauthVersionMax="47" xr10:uidLastSave="{00000000-0000-0000-0000-000000000000}"/>
  <bookViews>
    <workbookView xWindow="1080" yWindow="1080" windowWidth="21450" windowHeight="10845" activeTab="2" xr2:uid="{277A0DCA-1471-41AC-BF7A-8A09844BEEC5}"/>
  </bookViews>
  <sheets>
    <sheet name="25-26 TILLABLE MAP" sheetId="14" r:id="rId1"/>
    <sheet name="25-26 NON-TILLABLE MAP" sheetId="13" r:id="rId2"/>
    <sheet name="TILLABLE" sheetId="9" r:id="rId3"/>
    <sheet name="NON-TILLABLE" sheetId="10" r:id="rId4"/>
    <sheet name="SUMMARY OF RATES" sheetId="12" r:id="rId5"/>
    <sheet name="DEVELOPMENTAL" sheetId="11" r:id="rId6"/>
    <sheet name="Sheet2" sheetId="16" state="hidden" r:id="rId7"/>
  </sheets>
  <definedNames>
    <definedName name="_xlnm.Print_Area" localSheetId="1">'25-26 NON-TILLABLE MAP'!$A$1:$M$46</definedName>
    <definedName name="_xlnm.Print_Area" localSheetId="0">'25-26 TILLABLE MAP'!$A$1:$M$46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9" l="1"/>
  <c r="O11" i="9"/>
  <c r="P11" i="9"/>
  <c r="Q11" i="9" s="1"/>
  <c r="O14" i="9"/>
  <c r="P14" i="9"/>
  <c r="Q14" i="9" s="1"/>
  <c r="O17" i="9"/>
  <c r="P17" i="9"/>
  <c r="Q17" i="9" s="1"/>
  <c r="O8" i="9"/>
  <c r="P8" i="9"/>
  <c r="R8" i="9" s="1"/>
  <c r="O22" i="9"/>
  <c r="P22" i="9"/>
  <c r="Q22" i="9" s="1"/>
  <c r="O5" i="9"/>
  <c r="P5" i="9"/>
  <c r="Q5" i="9" s="1"/>
  <c r="O6" i="9"/>
  <c r="P6" i="9"/>
  <c r="Q6" i="9" s="1"/>
  <c r="O7" i="9"/>
  <c r="P7" i="9"/>
  <c r="Q7" i="9" s="1"/>
  <c r="O9" i="9"/>
  <c r="P9" i="9"/>
  <c r="Q9" i="9" s="1"/>
  <c r="O10" i="9"/>
  <c r="P10" i="9"/>
  <c r="Q10" i="9" s="1"/>
  <c r="O12" i="9"/>
  <c r="P12" i="9"/>
  <c r="R12" i="9" s="1"/>
  <c r="O13" i="9"/>
  <c r="P13" i="9"/>
  <c r="Q13" i="9" s="1"/>
  <c r="O15" i="9"/>
  <c r="P15" i="9"/>
  <c r="Q15" i="9" s="1"/>
  <c r="O16" i="9"/>
  <c r="P16" i="9"/>
  <c r="R16" i="9" s="1"/>
  <c r="O18" i="9"/>
  <c r="P18" i="9"/>
  <c r="Q18" i="9" s="1"/>
  <c r="O19" i="9"/>
  <c r="P19" i="9"/>
  <c r="Q19" i="9" s="1"/>
  <c r="O20" i="9"/>
  <c r="P20" i="9"/>
  <c r="R20" i="9" s="1"/>
  <c r="O21" i="9"/>
  <c r="P21" i="9"/>
  <c r="Q21" i="9" s="1"/>
  <c r="Z14" i="12"/>
  <c r="Z15" i="12"/>
  <c r="Z16" i="12"/>
  <c r="Z17" i="12"/>
  <c r="Z18" i="12"/>
  <c r="Z19" i="12"/>
  <c r="Z20" i="12"/>
  <c r="Z21" i="12"/>
  <c r="Z22" i="12"/>
  <c r="Z23" i="12"/>
  <c r="Z24" i="12"/>
  <c r="Z25" i="12"/>
  <c r="Z26" i="12"/>
  <c r="Z27" i="12"/>
  <c r="Z28" i="12"/>
  <c r="Z29" i="12"/>
  <c r="Z30" i="12"/>
  <c r="Z31" i="12"/>
  <c r="Z32" i="12"/>
  <c r="Z33" i="12"/>
  <c r="F9" i="12"/>
  <c r="F32" i="12"/>
  <c r="F31" i="12"/>
  <c r="F30" i="12"/>
  <c r="F29" i="12"/>
  <c r="F28" i="12"/>
  <c r="F27" i="12"/>
  <c r="F26" i="12"/>
  <c r="F25" i="12"/>
  <c r="F24" i="12"/>
  <c r="F23" i="12"/>
  <c r="F21" i="12"/>
  <c r="F20" i="12"/>
  <c r="F19" i="12"/>
  <c r="F18" i="12"/>
  <c r="F16" i="12"/>
  <c r="F15" i="12"/>
  <c r="F14" i="12"/>
  <c r="F11" i="12"/>
  <c r="F10" i="12"/>
  <c r="F7" i="12"/>
  <c r="G3" i="16"/>
  <c r="G4" i="16"/>
  <c r="G5" i="16"/>
  <c r="G6" i="16"/>
  <c r="G7" i="16"/>
  <c r="G8" i="16"/>
  <c r="G9" i="16"/>
  <c r="G10" i="16"/>
  <c r="G11" i="16"/>
  <c r="G12" i="16"/>
  <c r="G13" i="16"/>
  <c r="G14" i="16"/>
  <c r="G15" i="16"/>
  <c r="G16" i="16"/>
  <c r="G17" i="16"/>
  <c r="G2" i="16"/>
  <c r="B3" i="16"/>
  <c r="B4" i="16"/>
  <c r="B5" i="16"/>
  <c r="B6" i="16"/>
  <c r="B7" i="16"/>
  <c r="B8" i="16"/>
  <c r="B9" i="16"/>
  <c r="B10" i="16"/>
  <c r="B11" i="16"/>
  <c r="B12" i="16"/>
  <c r="B13" i="16"/>
  <c r="B14" i="16"/>
  <c r="B15" i="16"/>
  <c r="B16" i="16"/>
  <c r="B17" i="16"/>
  <c r="B2" i="16"/>
  <c r="P23" i="9" l="1"/>
  <c r="R25" i="9" s="1"/>
  <c r="R11" i="9"/>
  <c r="R17" i="9"/>
  <c r="R14" i="9"/>
  <c r="Q8" i="9"/>
  <c r="R22" i="9"/>
  <c r="Q20" i="9"/>
  <c r="Q16" i="9"/>
  <c r="R10" i="9"/>
  <c r="R19" i="9"/>
  <c r="R7" i="9"/>
  <c r="Q12" i="9"/>
  <c r="R15" i="9"/>
  <c r="R5" i="9"/>
  <c r="R21" i="9"/>
  <c r="R18" i="9"/>
  <c r="R13" i="9"/>
  <c r="R9" i="9"/>
  <c r="R6" i="9"/>
  <c r="P63" i="10"/>
  <c r="R63" i="10" s="1"/>
  <c r="O63" i="10"/>
  <c r="D32" i="12"/>
  <c r="I31" i="12"/>
  <c r="J31" i="12"/>
  <c r="X32" i="12"/>
  <c r="R23" i="9" l="1"/>
  <c r="R24" i="9" s="1"/>
  <c r="Q63" i="10"/>
  <c r="AC32" i="12"/>
  <c r="X24" i="12"/>
  <c r="D31" i="12"/>
  <c r="R6" i="12"/>
  <c r="I7" i="12"/>
  <c r="J7" i="12"/>
  <c r="J8" i="12"/>
  <c r="J10" i="12"/>
  <c r="J11" i="12"/>
  <c r="J13" i="12"/>
  <c r="J14" i="12"/>
  <c r="I15" i="12"/>
  <c r="J15" i="12"/>
  <c r="J16" i="12"/>
  <c r="J18" i="12"/>
  <c r="J19" i="12"/>
  <c r="I20" i="12"/>
  <c r="J20" i="12"/>
  <c r="J21" i="12"/>
  <c r="I23" i="12"/>
  <c r="J23" i="12"/>
  <c r="J24" i="12"/>
  <c r="I26" i="12"/>
  <c r="I27" i="12"/>
  <c r="J27" i="12"/>
  <c r="I28" i="12"/>
  <c r="J28" i="12"/>
  <c r="J29" i="12"/>
  <c r="J30" i="12"/>
  <c r="J5" i="12"/>
  <c r="I5" i="12"/>
  <c r="AC13" i="12"/>
  <c r="AD13" i="12"/>
  <c r="AD25" i="12"/>
  <c r="AD14" i="12"/>
  <c r="AD26" i="12"/>
  <c r="AC7" i="12"/>
  <c r="AD7" i="12"/>
  <c r="AC8" i="12"/>
  <c r="AD8" i="12"/>
  <c r="AC15" i="12"/>
  <c r="AD15" i="12"/>
  <c r="AD27" i="12"/>
  <c r="AD16" i="12"/>
  <c r="AD28" i="12"/>
  <c r="AC29" i="12"/>
  <c r="AD29" i="12"/>
  <c r="AC33" i="12"/>
  <c r="AD33" i="12"/>
  <c r="AD17" i="12"/>
  <c r="AD18" i="12"/>
  <c r="AC19" i="12"/>
  <c r="AD19" i="12"/>
  <c r="AC22" i="12"/>
  <c r="AD22" i="12"/>
  <c r="AD23" i="12"/>
  <c r="AD30" i="12"/>
  <c r="AC31" i="12"/>
  <c r="AD31" i="12"/>
  <c r="AD32" i="12"/>
  <c r="AC11" i="12"/>
  <c r="AD11" i="12"/>
  <c r="AD12" i="12"/>
  <c r="Z11" i="12"/>
  <c r="X11" i="12"/>
  <c r="X31" i="12"/>
  <c r="X30" i="12"/>
  <c r="AC30" i="12" s="1"/>
  <c r="X23" i="12"/>
  <c r="AC23" i="12" s="1"/>
  <c r="X22" i="12"/>
  <c r="AD21" i="12"/>
  <c r="X21" i="12"/>
  <c r="AC21" i="12" s="1"/>
  <c r="AD20" i="12"/>
  <c r="X20" i="12"/>
  <c r="AC20" i="12" s="1"/>
  <c r="X19" i="12"/>
  <c r="X18" i="12"/>
  <c r="AC18" i="12" s="1"/>
  <c r="Z10" i="12"/>
  <c r="AD10" i="12" s="1"/>
  <c r="X10" i="12"/>
  <c r="AC10" i="12" s="1"/>
  <c r="X17" i="12"/>
  <c r="AC17" i="12" s="1"/>
  <c r="X33" i="12"/>
  <c r="X29" i="12"/>
  <c r="X28" i="12"/>
  <c r="AC28" i="12" s="1"/>
  <c r="Z9" i="12"/>
  <c r="AD9" i="12" s="1"/>
  <c r="X9" i="12"/>
  <c r="AC9" i="12" s="1"/>
  <c r="X16" i="12"/>
  <c r="AC16" i="12" s="1"/>
  <c r="X27" i="12"/>
  <c r="AC27" i="12" s="1"/>
  <c r="X15" i="12"/>
  <c r="Z8" i="12"/>
  <c r="X8" i="12"/>
  <c r="Z7" i="12"/>
  <c r="X7" i="12"/>
  <c r="X26" i="12"/>
  <c r="AC26" i="12" s="1"/>
  <c r="X14" i="12"/>
  <c r="AC14" i="12" s="1"/>
  <c r="Z6" i="12"/>
  <c r="AD6" i="12" s="1"/>
  <c r="X6" i="12"/>
  <c r="AC6" i="12" s="1"/>
  <c r="Z5" i="12"/>
  <c r="AD5" i="12" s="1"/>
  <c r="X5" i="12"/>
  <c r="AC5" i="12" s="1"/>
  <c r="X25" i="12"/>
  <c r="AC25" i="12" s="1"/>
  <c r="Z13" i="12"/>
  <c r="X13" i="12"/>
  <c r="Z12" i="12"/>
  <c r="X12" i="12"/>
  <c r="AC12" i="12" s="1"/>
  <c r="D15" i="12"/>
  <c r="D20" i="12"/>
  <c r="D16" i="12"/>
  <c r="I16" i="12" s="1"/>
  <c r="D10" i="12"/>
  <c r="I10" i="12" s="1"/>
  <c r="F33" i="12"/>
  <c r="J33" i="12" s="1"/>
  <c r="D33" i="12"/>
  <c r="I33" i="12" s="1"/>
  <c r="D30" i="12"/>
  <c r="I30" i="12" s="1"/>
  <c r="D29" i="12"/>
  <c r="I29" i="12" s="1"/>
  <c r="D28" i="12"/>
  <c r="D27" i="12"/>
  <c r="J26" i="12"/>
  <c r="D26" i="12"/>
  <c r="J25" i="12"/>
  <c r="D25" i="12"/>
  <c r="I25" i="12" s="1"/>
  <c r="D24" i="12"/>
  <c r="I24" i="12" s="1"/>
  <c r="D23" i="12"/>
  <c r="F22" i="12"/>
  <c r="J22" i="12" s="1"/>
  <c r="D22" i="12"/>
  <c r="I22" i="12" s="1"/>
  <c r="D21" i="12"/>
  <c r="I21" i="12" s="1"/>
  <c r="R20" i="12"/>
  <c r="Q20" i="12"/>
  <c r="O20" i="12"/>
  <c r="N20" i="12"/>
  <c r="M20" i="12"/>
  <c r="R19" i="12"/>
  <c r="Q19" i="12"/>
  <c r="O19" i="12"/>
  <c r="N19" i="12"/>
  <c r="M19" i="12"/>
  <c r="D19" i="12"/>
  <c r="I19" i="12" s="1"/>
  <c r="R18" i="12"/>
  <c r="Q18" i="12"/>
  <c r="O18" i="12"/>
  <c r="N18" i="12"/>
  <c r="M18" i="12"/>
  <c r="D18" i="12"/>
  <c r="I18" i="12" s="1"/>
  <c r="R17" i="12"/>
  <c r="Q17" i="12"/>
  <c r="O17" i="12"/>
  <c r="N17" i="12"/>
  <c r="M17" i="12"/>
  <c r="F17" i="12"/>
  <c r="J17" i="12" s="1"/>
  <c r="D17" i="12"/>
  <c r="I17" i="12" s="1"/>
  <c r="R16" i="12"/>
  <c r="Q16" i="12"/>
  <c r="O16" i="12"/>
  <c r="N16" i="12"/>
  <c r="M16" i="12"/>
  <c r="R15" i="12"/>
  <c r="Q15" i="12"/>
  <c r="O15" i="12"/>
  <c r="N15" i="12"/>
  <c r="M15" i="12"/>
  <c r="R14" i="12"/>
  <c r="Q14" i="12"/>
  <c r="O14" i="12"/>
  <c r="N14" i="12"/>
  <c r="M14" i="12"/>
  <c r="D14" i="12"/>
  <c r="I14" i="12" s="1"/>
  <c r="R13" i="12"/>
  <c r="Q13" i="12"/>
  <c r="O13" i="12"/>
  <c r="N13" i="12"/>
  <c r="M13" i="12"/>
  <c r="F13" i="12"/>
  <c r="D13" i="12"/>
  <c r="I13" i="12" s="1"/>
  <c r="R12" i="12"/>
  <c r="Q12" i="12"/>
  <c r="O12" i="12"/>
  <c r="N12" i="12"/>
  <c r="M12" i="12"/>
  <c r="F12" i="12"/>
  <c r="J12" i="12" s="1"/>
  <c r="D12" i="12"/>
  <c r="I12" i="12" s="1"/>
  <c r="R11" i="12"/>
  <c r="Q11" i="12"/>
  <c r="O11" i="12"/>
  <c r="N11" i="12"/>
  <c r="M11" i="12"/>
  <c r="D11" i="12"/>
  <c r="I11" i="12" s="1"/>
  <c r="R10" i="12"/>
  <c r="Q10" i="12"/>
  <c r="O10" i="12"/>
  <c r="N10" i="12"/>
  <c r="M10" i="12"/>
  <c r="R9" i="12"/>
  <c r="Q9" i="12"/>
  <c r="O9" i="12"/>
  <c r="N9" i="12"/>
  <c r="M9" i="12"/>
  <c r="J9" i="12"/>
  <c r="D9" i="12"/>
  <c r="I9" i="12" s="1"/>
  <c r="R8" i="12"/>
  <c r="Q8" i="12"/>
  <c r="O8" i="12"/>
  <c r="N8" i="12"/>
  <c r="M8" i="12"/>
  <c r="F8" i="12"/>
  <c r="D8" i="12"/>
  <c r="I8" i="12" s="1"/>
  <c r="R7" i="12"/>
  <c r="Q7" i="12"/>
  <c r="O7" i="12"/>
  <c r="N7" i="12"/>
  <c r="M7" i="12"/>
  <c r="D7" i="12"/>
  <c r="Q6" i="12"/>
  <c r="O6" i="12"/>
  <c r="N6" i="12"/>
  <c r="M6" i="12"/>
  <c r="F6" i="12"/>
  <c r="J6" i="12" s="1"/>
  <c r="D6" i="12"/>
  <c r="I6" i="12" s="1"/>
  <c r="R5" i="12"/>
  <c r="Q5" i="12"/>
  <c r="O5" i="12"/>
  <c r="N5" i="12"/>
  <c r="M5" i="12"/>
  <c r="F5" i="12"/>
  <c r="D5" i="12"/>
  <c r="T17" i="11"/>
  <c r="Q17" i="11"/>
  <c r="R17" i="11" s="1"/>
  <c r="P17" i="11"/>
  <c r="G13" i="11"/>
  <c r="T12" i="11"/>
  <c r="Q12" i="11"/>
  <c r="S12" i="11" s="1"/>
  <c r="P12" i="11"/>
  <c r="T11" i="11"/>
  <c r="Q11" i="11"/>
  <c r="S11" i="11" s="1"/>
  <c r="P11" i="11"/>
  <c r="T10" i="11"/>
  <c r="Q10" i="11"/>
  <c r="R10" i="11" s="1"/>
  <c r="P10" i="11"/>
  <c r="R12" i="11" l="1"/>
  <c r="S10" i="11"/>
  <c r="S13" i="11" s="1"/>
  <c r="Q13" i="11"/>
  <c r="S14" i="11" s="1"/>
  <c r="R11" i="11"/>
  <c r="O45" i="10" l="1"/>
  <c r="P45" i="10"/>
  <c r="Q45" i="10" s="1"/>
  <c r="P54" i="10"/>
  <c r="R54" i="10" s="1"/>
  <c r="O54" i="10"/>
  <c r="P53" i="10"/>
  <c r="R53" i="10" s="1"/>
  <c r="O53" i="10"/>
  <c r="P52" i="10"/>
  <c r="R52" i="10" s="1"/>
  <c r="O52" i="10"/>
  <c r="P51" i="10"/>
  <c r="Q51" i="10" s="1"/>
  <c r="O51" i="10"/>
  <c r="P50" i="10"/>
  <c r="R50" i="10" s="1"/>
  <c r="O50" i="10"/>
  <c r="P49" i="10"/>
  <c r="R49" i="10" s="1"/>
  <c r="O49" i="10"/>
  <c r="P48" i="10"/>
  <c r="R48" i="10" s="1"/>
  <c r="O48" i="10"/>
  <c r="P47" i="10"/>
  <c r="R47" i="10" s="1"/>
  <c r="O47" i="10"/>
  <c r="P46" i="10"/>
  <c r="R46" i="10" s="1"/>
  <c r="O46" i="10"/>
  <c r="P30" i="10"/>
  <c r="R30" i="10" s="1"/>
  <c r="O30" i="10"/>
  <c r="P29" i="10"/>
  <c r="R29" i="10" s="1"/>
  <c r="O29" i="10"/>
  <c r="F23" i="10"/>
  <c r="P22" i="10"/>
  <c r="R22" i="10" s="1"/>
  <c r="O22" i="10"/>
  <c r="P21" i="10"/>
  <c r="Q21" i="10" s="1"/>
  <c r="O21" i="10"/>
  <c r="P20" i="10"/>
  <c r="R20" i="10" s="1"/>
  <c r="O20" i="10"/>
  <c r="P19" i="10"/>
  <c r="R19" i="10" s="1"/>
  <c r="O19" i="10"/>
  <c r="P18" i="10"/>
  <c r="R18" i="10" s="1"/>
  <c r="O18" i="10"/>
  <c r="P17" i="10"/>
  <c r="Q17" i="10" s="1"/>
  <c r="O17" i="10"/>
  <c r="P16" i="10"/>
  <c r="R16" i="10" s="1"/>
  <c r="O16" i="10"/>
  <c r="R45" i="10" l="1"/>
  <c r="R17" i="10"/>
  <c r="Q50" i="10"/>
  <c r="Q19" i="10"/>
  <c r="Q30" i="10"/>
  <c r="R51" i="10"/>
  <c r="Q53" i="10"/>
  <c r="P23" i="10"/>
  <c r="R24" i="10" s="1"/>
  <c r="Q16" i="10"/>
  <c r="R21" i="10"/>
  <c r="Q49" i="10"/>
  <c r="Q20" i="10"/>
  <c r="Q47" i="10"/>
  <c r="Q54" i="10"/>
  <c r="Q18" i="10"/>
  <c r="Q46" i="10"/>
  <c r="Q22" i="10"/>
  <c r="Q29" i="10"/>
  <c r="Q48" i="10"/>
  <c r="Q52" i="10"/>
  <c r="R23" i="10" l="1"/>
  <c r="R55" i="10" l="1"/>
  <c r="P55" i="10"/>
  <c r="F55" i="10"/>
  <c r="R56" i="10" l="1"/>
</calcChain>
</file>

<file path=xl/sharedStrings.xml><?xml version="1.0" encoding="utf-8"?>
<sst xmlns="http://schemas.openxmlformats.org/spreadsheetml/2006/main" count="1144" uniqueCount="414">
  <si>
    <t>TITTABAWASSEE</t>
  </si>
  <si>
    <t>KOCHVILLE</t>
  </si>
  <si>
    <t>JONESFIELD</t>
  </si>
  <si>
    <t>RICHLAND</t>
  </si>
  <si>
    <t>THOMAS</t>
  </si>
  <si>
    <t>SAGINAW TWP</t>
  </si>
  <si>
    <t>BLUMFIELD</t>
  </si>
  <si>
    <t>LAKEFIELD</t>
  </si>
  <si>
    <t>FREMONT</t>
  </si>
  <si>
    <t>SWAN CREEK</t>
  </si>
  <si>
    <t>JAMES</t>
  </si>
  <si>
    <t>SPAULDING</t>
  </si>
  <si>
    <t>BRIDGEPORT</t>
  </si>
  <si>
    <t>FRANKENMUTH</t>
  </si>
  <si>
    <t>MARION</t>
  </si>
  <si>
    <t>BRANT</t>
  </si>
  <si>
    <t>ST CHARLES</t>
  </si>
  <si>
    <t>ALBEE</t>
  </si>
  <si>
    <t>TAYMOUTH</t>
  </si>
  <si>
    <t>BIRCH RUN</t>
  </si>
  <si>
    <t>CHAPIN</t>
  </si>
  <si>
    <t>BRADY</t>
  </si>
  <si>
    <t>CHESANING</t>
  </si>
  <si>
    <t>MAPLE GROVE</t>
  </si>
  <si>
    <t xml:space="preserve">Class at </t>
  </si>
  <si>
    <t>Adjusted</t>
  </si>
  <si>
    <t>Confiden-</t>
  </si>
  <si>
    <t>Instrument</t>
  </si>
  <si>
    <t xml:space="preserve">Term of </t>
  </si>
  <si>
    <t xml:space="preserve">Liber </t>
  </si>
  <si>
    <t>Other Parcels</t>
  </si>
  <si>
    <t>Tillable</t>
  </si>
  <si>
    <t>Non-Tillable</t>
  </si>
  <si>
    <t>ROW</t>
  </si>
  <si>
    <t xml:space="preserve">Total </t>
  </si>
  <si>
    <t xml:space="preserve">Net </t>
  </si>
  <si>
    <t>Percent</t>
  </si>
  <si>
    <t>Dollars</t>
  </si>
  <si>
    <t>Parcel Number</t>
  </si>
  <si>
    <t>Street Address</t>
  </si>
  <si>
    <t>Saledate</t>
  </si>
  <si>
    <t>Sale</t>
  </si>
  <si>
    <t>Sale Price</t>
  </si>
  <si>
    <t>tial Sale</t>
  </si>
  <si>
    <t>Type</t>
  </si>
  <si>
    <t>Page</t>
  </si>
  <si>
    <t>in Sale</t>
  </si>
  <si>
    <t>Acres</t>
  </si>
  <si>
    <t>Per Net Ac</t>
  </si>
  <si>
    <t>Grantor</t>
  </si>
  <si>
    <t>Grantee</t>
  </si>
  <si>
    <t>LAND</t>
  </si>
  <si>
    <t>CATEGORY</t>
  </si>
  <si>
    <t>04-10-4-24-1002-000</t>
  </si>
  <si>
    <t>W VERNE RD</t>
  </si>
  <si>
    <t>No</t>
  </si>
  <si>
    <t>WD</t>
  </si>
  <si>
    <t>03-ARM'S LENGTH</t>
  </si>
  <si>
    <t>POAG, PEGGY J</t>
  </si>
  <si>
    <t>WASMILLER, ROBERT &amp; ERIN</t>
  </si>
  <si>
    <t>32-SPLIT VACANT</t>
  </si>
  <si>
    <t>average:</t>
  </si>
  <si>
    <t>aggregate:</t>
  </si>
  <si>
    <t>09-11-5-02-3002-000</t>
  </si>
  <si>
    <t>S AIRPORT RD</t>
  </si>
  <si>
    <t>BERNARDING, RONDA S</t>
  </si>
  <si>
    <t>SCHAEFF, BRYAN</t>
  </si>
  <si>
    <t>09-11-5-19-2001-002</t>
  </si>
  <si>
    <t>SHERIDAN RD</t>
  </si>
  <si>
    <t>JAHNCKE, JANET R - GILMOUR, DEANNA</t>
  </si>
  <si>
    <t>BOESE, AARON &amp; HEATHER</t>
  </si>
  <si>
    <t>09-11-5-22-1001-001</t>
  </si>
  <si>
    <t>DIXIE HWY</t>
  </si>
  <si>
    <t>03-ARM'S LENGTH - DEV</t>
  </si>
  <si>
    <t>SCHLUCKEBIER -  SCHLUCKEBIER</t>
  </si>
  <si>
    <t>FIRST BAPTIST CHURCH BRIDGEPORT</t>
  </si>
  <si>
    <t>12-09-1-03-3004-000</t>
  </si>
  <si>
    <t>BALDWIN RD</t>
  </si>
  <si>
    <t>MLC</t>
  </si>
  <si>
    <t>DENTER, C &amp; SCHWAB, P</t>
  </si>
  <si>
    <t>ZDUNIC, LEVI &amp; THERESA F</t>
  </si>
  <si>
    <t>12-09-1-35-2002-000</t>
  </si>
  <si>
    <t>S MERRILL RD</t>
  </si>
  <si>
    <t>ARCHER, JULIE ANN TRUST</t>
  </si>
  <si>
    <t>PATTERSON, TREVOR R</t>
  </si>
  <si>
    <t>13-09-3-04-4001-000</t>
  </si>
  <si>
    <t>SHARON RD</t>
  </si>
  <si>
    <t>Yes</t>
  </si>
  <si>
    <t>GROSS, LEO L JR TRUST</t>
  </si>
  <si>
    <t>CASASSA, MICHAEL-CASASSA, JORDAN</t>
  </si>
  <si>
    <t>PEET RD</t>
  </si>
  <si>
    <t>19-MULTI PARCEL ARM'S LENGTH</t>
  </si>
  <si>
    <t>15-11-2-01-4001-003</t>
  </si>
  <si>
    <t>S ORR RD</t>
  </si>
  <si>
    <t>JUNGNITSCH, KATHRYN M</t>
  </si>
  <si>
    <t>HUTFILZ, JOEL G</t>
  </si>
  <si>
    <t>15-11-2-14-1003-002</t>
  </si>
  <si>
    <t>ROOSEVELT RD</t>
  </si>
  <si>
    <t>GRAHAM, GARY D</t>
  </si>
  <si>
    <t>SCHERZER, R W &amp; C K TRUST</t>
  </si>
  <si>
    <t>18-13-4-27-4007-000</t>
  </si>
  <si>
    <t>3300 KOCHVILLE RD</t>
  </si>
  <si>
    <t>SSP ASSOCIATES INC</t>
  </si>
  <si>
    <t>LABEAN, DON</t>
  </si>
  <si>
    <t>18-13-4-25-4001-000</t>
  </si>
  <si>
    <t>KOCHVILLE RD</t>
  </si>
  <si>
    <t>CHAMPAGNE &amp; MARX EXCAV INC</t>
  </si>
  <si>
    <t>1200 KOCHVILLE ROAD LLC</t>
  </si>
  <si>
    <t>20-09-4-35-1002-002</t>
  </si>
  <si>
    <t>DITCH RD</t>
  </si>
  <si>
    <t>EMMENDORFER TRUST</t>
  </si>
  <si>
    <t>GROSS, K T &amp; C J - GROSS, K</t>
  </si>
  <si>
    <t>22-12-2-01-2006-006</t>
  </si>
  <si>
    <t>PRUESS RD</t>
  </si>
  <si>
    <t>DAVIS, ENOCH T JR &amp; ALICE M</t>
  </si>
  <si>
    <t>MURPHY, JEFFREY D &amp; SUSAN M</t>
  </si>
  <si>
    <t>22-12-2-12-4003-003</t>
  </si>
  <si>
    <t>FROST RD</t>
  </si>
  <si>
    <t>SPURGEON, MARY ANN</t>
  </si>
  <si>
    <t>MURPHY, JAMES J &amp; TERESA S</t>
  </si>
  <si>
    <t>22-12-2-19-1001-000</t>
  </si>
  <si>
    <t>N IVA RD</t>
  </si>
  <si>
    <t>WILLIAMS, MARSHA S</t>
  </si>
  <si>
    <t>HOFFMAN, BRENT &amp; ALISHA</t>
  </si>
  <si>
    <t>24-10-3-30-4001-002</t>
  </si>
  <si>
    <t>FRANDSCHE RD</t>
  </si>
  <si>
    <t>24-10-3-29-3003-000, 24-10-3-30-4003-001</t>
  </si>
  <si>
    <t>FRENDSCHO, E D &amp; L A TRUST</t>
  </si>
  <si>
    <t>CASASSA, M S - CASASSA, J E</t>
  </si>
  <si>
    <t>25-11-4-27-2003-000</t>
  </si>
  <si>
    <t>TOM CRESSWELL RD</t>
  </si>
  <si>
    <t>NORTH PRAIRIE PROPERTIES LLC</t>
  </si>
  <si>
    <t>LONSWAY PROPERTIES LLC</t>
  </si>
  <si>
    <t>26-11-3-09-1002-001</t>
  </si>
  <si>
    <t>SWAN CREEK RD</t>
  </si>
  <si>
    <t>LONSWAY, C &amp; M- BETZ, P FKA LONSWAY</t>
  </si>
  <si>
    <t>FERGUS FARMS LLC</t>
  </si>
  <si>
    <t>27-10-5-06-2002-004</t>
  </si>
  <si>
    <t>BUSCH RD</t>
  </si>
  <si>
    <t>RENNER, G A &amp; T</t>
  </si>
  <si>
    <t>5TH GENERATION LAND, LLC</t>
  </si>
  <si>
    <t>29-13-3-15-4002-007</t>
  </si>
  <si>
    <t>GARFIELD RD</t>
  </si>
  <si>
    <t>BURK, JOHN P</t>
  </si>
  <si>
    <t>EAST MIDLAND PARTNERS LLC</t>
  </si>
  <si>
    <t>07-09-2-09-2001-002</t>
  </si>
  <si>
    <t>WEISENBERGER, N &amp; R-WEISENBERGER, C</t>
  </si>
  <si>
    <t>DENTON, ZACHARY</t>
  </si>
  <si>
    <t>07-09-2-17-1001-002</t>
  </si>
  <si>
    <t>W BRADY RD</t>
  </si>
  <si>
    <t>SPIEGEL, MILDRED V TRUST</t>
  </si>
  <si>
    <t>GUZIAK, LEVI</t>
  </si>
  <si>
    <t>07-09-2-17-2003-000</t>
  </si>
  <si>
    <t>17681 W BRADY RD</t>
  </si>
  <si>
    <t>07-09-2-17-2001-000</t>
  </si>
  <si>
    <t>ZYROWSKI, FRANK G TRUST</t>
  </si>
  <si>
    <t>BRUFF, KAREN</t>
  </si>
  <si>
    <t>07-09-2-24-3001-000</t>
  </si>
  <si>
    <t>FERDEN RD</t>
  </si>
  <si>
    <t>KADLEC, AGNES M TRUST</t>
  </si>
  <si>
    <t>TAYLOR, APRIL A</t>
  </si>
  <si>
    <t>08-10-2-30-1002-000</t>
  </si>
  <si>
    <t>MARION RD</t>
  </si>
  <si>
    <t>08-10-2-30-1001-000</t>
  </si>
  <si>
    <t>FULLER, SHIRLEY A TRUST</t>
  </si>
  <si>
    <t>DREWS, DONALD H</t>
  </si>
  <si>
    <t>08-10-2-32-4001-002</t>
  </si>
  <si>
    <t>S BRENNAN RD</t>
  </si>
  <si>
    <t>CLARKSON, BRYAN - RITTER, EMILY</t>
  </si>
  <si>
    <t>FOWLER DAIRY, LLC</t>
  </si>
  <si>
    <t>S STEEL RD</t>
  </si>
  <si>
    <t>12-09-1-28-3001-000</t>
  </si>
  <si>
    <t>KRAMER RD</t>
  </si>
  <si>
    <t>RUMBAUGH TRUST</t>
  </si>
  <si>
    <t>MAYNARD, RON - MAYNARD, B C</t>
  </si>
  <si>
    <t>13-09-3-15-1001-004</t>
  </si>
  <si>
    <t>9091 VOLKMER RD</t>
  </si>
  <si>
    <t>WEISENBERGER, C J</t>
  </si>
  <si>
    <t>MUIRHEAD, JACK</t>
  </si>
  <si>
    <t>15-11-2-09-3002-000</t>
  </si>
  <si>
    <t>TURNER, LYNNE D TRUST</t>
  </si>
  <si>
    <t>STONEMAN, J S AND L K TRUSTS</t>
  </si>
  <si>
    <t>18-13-4-32-4001-002</t>
  </si>
  <si>
    <t>TITTABAWASSEE RD</t>
  </si>
  <si>
    <t>MCDONALD, RUTH B TRUST</t>
  </si>
  <si>
    <t>SUNDOWN ACRES PRODUCE LLC</t>
  </si>
  <si>
    <t>18-13-5-19-3002-000</t>
  </si>
  <si>
    <t>VENOY RD</t>
  </si>
  <si>
    <t>REICHARD, FREDERICK J TRUST</t>
  </si>
  <si>
    <t>GORTAW LLC</t>
  </si>
  <si>
    <t>20-09-4-18-4003-000</t>
  </si>
  <si>
    <t>CECH-BATES-MEYER-MEYER-COBERLEY</t>
  </si>
  <si>
    <t>BIRCHMEIER, TIMOTHY</t>
  </si>
  <si>
    <t>22-12-2-09-3001-004</t>
  </si>
  <si>
    <t>WARDIN, KEVIN M &amp; CAROLYN M</t>
  </si>
  <si>
    <t>RADOSA, MICHAEL R TRUST</t>
  </si>
  <si>
    <t>23-12-4-05-2006-001</t>
  </si>
  <si>
    <t>LAWNDALE RD</t>
  </si>
  <si>
    <t>PACHOLKE FAMILY TRUST</t>
  </si>
  <si>
    <t>MIDWEST SOLAR SOLUTIONS LLC</t>
  </si>
  <si>
    <t>24-10-3-26-1001-000</t>
  </si>
  <si>
    <t>AMMAN RD</t>
  </si>
  <si>
    <t>VOGELAAR, DANNY L TRUST</t>
  </si>
  <si>
    <t>CRANDALL, CHAD</t>
  </si>
  <si>
    <t>29-13-3-31-2002-005</t>
  </si>
  <si>
    <t>5522 N ORR RD</t>
  </si>
  <si>
    <t>CARD, JACOB</t>
  </si>
  <si>
    <t>DROSTE, ALAN J &amp; CHRISTINE R TRUST</t>
  </si>
  <si>
    <t>08-10-2-17-3001-000</t>
  </si>
  <si>
    <t>PRENZLER, ROBERT A TRUST</t>
  </si>
  <si>
    <t>VALLEY, DALE</t>
  </si>
  <si>
    <t>TILLABLE</t>
  </si>
  <si>
    <t>NON-TILLABLE</t>
  </si>
  <si>
    <t>DEVELOPMENTAL</t>
  </si>
  <si>
    <t>OUTLIER</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</si>
  <si>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</si>
  <si>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</si>
  <si>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</si>
  <si>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</si>
  <si>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</si>
  <si>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</si>
  <si>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</si>
  <si>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</si>
  <si>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</si>
  <si>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</si>
  <si>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</si>
  <si>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</si>
  <si>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</si>
  <si>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</si>
  <si>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</si>
  <si>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</si>
  <si>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</si>
  <si>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</si>
  <si>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</si>
  <si>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</si>
  <si>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</si>
  <si>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</si>
  <si>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</si>
  <si>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</si>
  <si>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</si>
  <si>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</si>
  <si>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</si>
  <si>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07-09-2-07-4005-003</t>
  </si>
  <si>
    <t>BRADY RD</t>
  </si>
  <si>
    <t>GROSS, WILLIAM</t>
  </si>
  <si>
    <t>SCHNEIDER, BRYAN</t>
  </si>
  <si>
    <t>YONG, PAO - YANG, WA MENG</t>
  </si>
  <si>
    <t>ROEDEL RD</t>
  </si>
  <si>
    <t>14-11-6-13-2008-001</t>
  </si>
  <si>
    <t>ACKERMAN, GREG ANTHONY TRUST</t>
  </si>
  <si>
    <t>DAENZER, DOUGLAS J TRUST</t>
  </si>
  <si>
    <t>12-09-1-12-1002-001</t>
  </si>
  <si>
    <t>STRAIT, LEONARD &amp; CRYSTAL</t>
  </si>
  <si>
    <t>ROBERTS, DAVID &amp; AMANDA</t>
  </si>
  <si>
    <t>05-10-6-34-3035-002</t>
  </si>
  <si>
    <t>W WILLARD RD</t>
  </si>
  <si>
    <t>Small parcel but is being farmed</t>
  </si>
  <si>
    <t>MUNSON, KENNETH W</t>
  </si>
  <si>
    <t>GRAY, JOSEPH</t>
  </si>
  <si>
    <t>Classed 102 at time of sale (currently 402)</t>
  </si>
  <si>
    <t>PTA PER ASSR</t>
  </si>
  <si>
    <t>09-11-5-09-1002-000</t>
  </si>
  <si>
    <t>LIZ ADDED ON 9/8/25</t>
  </si>
  <si>
    <t>3540 KING RD</t>
  </si>
  <si>
    <t>HOLA LLC</t>
  </si>
  <si>
    <t>Township</t>
  </si>
  <si>
    <t>Comments</t>
  </si>
  <si>
    <t>SAGINAW</t>
  </si>
  <si>
    <t xml:space="preserve">USE: </t>
  </si>
  <si>
    <t>prior year rate:</t>
  </si>
  <si>
    <t>$3800 OR $4500</t>
  </si>
  <si>
    <t>Category:</t>
  </si>
  <si>
    <t>Code:</t>
  </si>
  <si>
    <t>Rate:</t>
  </si>
  <si>
    <t>Name:</t>
  </si>
  <si>
    <t>Description:</t>
  </si>
  <si>
    <t>Units:</t>
  </si>
  <si>
    <t>Exceptions:</t>
  </si>
  <si>
    <t>25AT1</t>
  </si>
  <si>
    <t>BELOW AVERAGE</t>
  </si>
  <si>
    <t>25AT2</t>
  </si>
  <si>
    <t>AVERAGE</t>
  </si>
  <si>
    <t>25AT3</t>
  </si>
  <si>
    <t>25AT4</t>
  </si>
  <si>
    <t>Lakefield Twp</t>
  </si>
  <si>
    <t>Prior Yr Rate:</t>
  </si>
  <si>
    <t>25AT5</t>
  </si>
  <si>
    <t>NOT DETERMINED</t>
  </si>
  <si>
    <t>Tillable farmland suitable for farming but speculated to be purchased for developmental use.  These are high-priced sales which could be labeled as outliers.  These sales will be considered for determining Commercial or Industrial land values.</t>
  </si>
  <si>
    <t xml:space="preserve">OUTLIER </t>
  </si>
  <si>
    <t>25ANT1</t>
  </si>
  <si>
    <t xml:space="preserve">ANALYSIS:  NON-TILLABLE BELOW AVERAGE </t>
  </si>
  <si>
    <t>Non-tillable land (wooded or scrub) located in below average farm areas.</t>
  </si>
  <si>
    <t>25ANT2</t>
  </si>
  <si>
    <t>$3,800 AND $4,500</t>
  </si>
  <si>
    <t>Non-tillable land (wooded or scrub) located in average or above average farm areas.</t>
  </si>
  <si>
    <t>ANAYLSIS:  NON-TILLABLE AVERAGE</t>
  </si>
  <si>
    <t>Saginaw County</t>
  </si>
  <si>
    <t>Rate Table amounts for BS&amp;A Land Setup</t>
  </si>
  <si>
    <t>Unit Code</t>
  </si>
  <si>
    <t>Unit Name</t>
  </si>
  <si>
    <t>Tillable Rate Code</t>
  </si>
  <si>
    <t>Tillable Rate</t>
  </si>
  <si>
    <t>Non-Tillable Code</t>
  </si>
  <si>
    <t>Non-Tillable Rate</t>
  </si>
  <si>
    <t>Tillable Land Rate</t>
  </si>
  <si>
    <t>Albee Twp</t>
  </si>
  <si>
    <t>Brady Twp</t>
  </si>
  <si>
    <t>Birch Run Twp</t>
  </si>
  <si>
    <t>Brant Twp</t>
  </si>
  <si>
    <t>Blumfield Twp</t>
  </si>
  <si>
    <t>Carrollton Twp</t>
  </si>
  <si>
    <t>Chapin Twp</t>
  </si>
  <si>
    <t>James Twp</t>
  </si>
  <si>
    <t>Bridgeport Twp</t>
  </si>
  <si>
    <t>Marion Twp</t>
  </si>
  <si>
    <t>Buena Vista Twp</t>
  </si>
  <si>
    <t>90</t>
  </si>
  <si>
    <t>Saginaw City</t>
  </si>
  <si>
    <t>Chesaning Twp</t>
  </si>
  <si>
    <t>Frankenmuth Twp</t>
  </si>
  <si>
    <t>Fremont Twp</t>
  </si>
  <si>
    <t>Maple Grove Twp</t>
  </si>
  <si>
    <t>Richland Twp</t>
  </si>
  <si>
    <t>Jonesfield Twp</t>
  </si>
  <si>
    <t>Saginaw Twp</t>
  </si>
  <si>
    <t>Kochville Twp</t>
  </si>
  <si>
    <t>St Charles Twp</t>
  </si>
  <si>
    <t>Spaulding Twp</t>
  </si>
  <si>
    <t>Swan Creek Twp</t>
  </si>
  <si>
    <t>Taymouth Twp</t>
  </si>
  <si>
    <t>Zilwaukee Twp</t>
  </si>
  <si>
    <t>Thomas Twp</t>
  </si>
  <si>
    <t>Tittabawassee Twp</t>
  </si>
  <si>
    <t>Used in 2024</t>
  </si>
  <si>
    <t>NON-Tillable Land Rate</t>
  </si>
  <si>
    <t>BY UNIT</t>
  </si>
  <si>
    <t>BY LAND VALUE</t>
  </si>
  <si>
    <t>% CHANGE FROM PREVIOUS YEAR</t>
  </si>
  <si>
    <t>NON-TILLABLE DESCRIPTION:  Vacant agricultural sales described as wooded or scrub and not suitable for farming; percentage of tillable land is less than 89%.</t>
  </si>
  <si>
    <t>DEVELOPMENTAL (NOT USED)</t>
  </si>
  <si>
    <t>Buena Vista Charter Twp property West of I-75 will be valued with the City of Saginaw (Below Average)</t>
  </si>
  <si>
    <t xml:space="preserve">Exception: </t>
  </si>
  <si>
    <t>Note:  For 2025-26 Industrial Studies,  Industrial classed property owned by Consumer's Energy and used for Right-of-Way will be priced based on these Ag Land Values.</t>
  </si>
  <si>
    <t>Summary of Tentative Land Rates for 2025-26 Agricultural Land Study</t>
  </si>
  <si>
    <t>25AT1  (TILLABLE)</t>
  </si>
  <si>
    <t>25AT2  (TILLABLE)</t>
  </si>
  <si>
    <t>25AT3  (TILLABLE)</t>
  </si>
  <si>
    <t>25AT4  (TILLABLE)</t>
  </si>
  <si>
    <t>25ANT1 (NON-TILLABLE)</t>
  </si>
  <si>
    <t>25ANT2 (NON-TILLABLE)</t>
  </si>
  <si>
    <t>Saginaw County Equalization</t>
  </si>
  <si>
    <t>BUENA</t>
  </si>
  <si>
    <t>$7100/ac</t>
  </si>
  <si>
    <t>VISTA</t>
  </si>
  <si>
    <t>CARROLTON</t>
  </si>
  <si>
    <t xml:space="preserve"> </t>
  </si>
  <si>
    <t>CITY OF</t>
  </si>
  <si>
    <t>$6200/ac</t>
  </si>
  <si>
    <t>$4100/ac</t>
  </si>
  <si>
    <t>$6650/ac</t>
  </si>
  <si>
    <t>$5100/ac</t>
  </si>
  <si>
    <t>25AT1 - BELOW AVERAGE</t>
  </si>
  <si>
    <t>25AT2 - AVERAGE</t>
  </si>
  <si>
    <t>25AT3 - ABOVE AVERAGE</t>
  </si>
  <si>
    <t>25AT4 - LARGE SCALE</t>
  </si>
  <si>
    <t xml:space="preserve">  =  $ 4800 / AC</t>
  </si>
  <si>
    <t xml:space="preserve">  =  $ 6400 / AC</t>
  </si>
  <si>
    <t xml:space="preserve">  =  $ 7700 / AC</t>
  </si>
  <si>
    <t xml:space="preserve">  =  $ 8500 / AC</t>
  </si>
  <si>
    <t>2025-26 Rate:</t>
  </si>
  <si>
    <t>2024-25 Rate:</t>
  </si>
  <si>
    <t>24-25 Rate:</t>
  </si>
  <si>
    <t>$7700/ac</t>
  </si>
  <si>
    <t>$4800/ac</t>
  </si>
  <si>
    <t>$6400/ac</t>
  </si>
  <si>
    <t>See TILLABLE TAB</t>
  </si>
  <si>
    <t>for                      DESCRIPTION &amp; ANALYSIS</t>
  </si>
  <si>
    <t>See NON-TILLABLE TAB</t>
  </si>
  <si>
    <t>$4000/ac</t>
  </si>
  <si>
    <t>$3500/ac</t>
  </si>
  <si>
    <t>$3800/ac</t>
  </si>
  <si>
    <t>$4500/ac</t>
  </si>
  <si>
    <t xml:space="preserve">  =  $ 4000 / AC</t>
  </si>
  <si>
    <t xml:space="preserve">TENTATIVE                                                 Rates for Use in 2025-26 Study </t>
  </si>
  <si>
    <t>NON-TILLABLE VACANT AG LAND STUDY FOR 2025-26 AG STUDIES</t>
  </si>
  <si>
    <t>DEVELOPMENTAL VACANT AG LAND STUDY FOR 2025-26 AG STUDIES</t>
  </si>
  <si>
    <t>Ag Non-Tillable Land Values for 2025-26 Ag Study</t>
  </si>
  <si>
    <t>Ag Tillable Land Values for 2025-26 Ag Study</t>
  </si>
  <si>
    <t>25-26: $7700</t>
  </si>
  <si>
    <t>02</t>
  </si>
  <si>
    <t>Zilwaukee City</t>
  </si>
  <si>
    <t>N/C</t>
  </si>
  <si>
    <t>N/A</t>
  </si>
  <si>
    <t>ZIL CITY</t>
  </si>
  <si>
    <t>ZIL TWP</t>
  </si>
  <si>
    <t>City of Saginaw, Brady Twp, Brant Township, Carrollton Twp, Chapin Twp, James Twp, Marion Twp</t>
  </si>
  <si>
    <t>Zilwaukee City, Albee Twp, Birch Run Twp, Blumfield Twp, Bridgeport Charter Twp, Buena Vista Charter Twp, Chesaning Twp, Frankenmuth Twp, Fremont Twp, Jonesfield Twp, Kochville Twp, Lakefield Twp, Maple Grove Twp, Richland Twp, Saginaw Charter Twp, St Charles Twp, Spaulding Twp, Swan Creek Twp, Taymouth Twp, Thomas Twp, Tittabawassee Twp, Zilwaukee Twp</t>
  </si>
  <si>
    <t>$8500/ac</t>
  </si>
  <si>
    <t>Non-tillable price</t>
  </si>
  <si>
    <t>Acre</t>
  </si>
  <si>
    <t>Estimated land value</t>
  </si>
  <si>
    <t>$5800/ac</t>
  </si>
  <si>
    <t>25-26: $5800</t>
  </si>
  <si>
    <t xml:space="preserve">  =  $ 5800 / AC</t>
  </si>
  <si>
    <t>Average</t>
  </si>
  <si>
    <t>Aggregate</t>
  </si>
  <si>
    <t>Use</t>
  </si>
  <si>
    <t>Total</t>
  </si>
  <si>
    <t>SPAULDING 2026 AGG VACANT LAND ANALYSIS FOR (CONSUMER ROW PROPERTIES)</t>
  </si>
  <si>
    <t>SALES FROM WESTERN AND SOUTHERN TOWNSHIPS</t>
  </si>
  <si>
    <t xml:space="preserve">WERE USED IN THIS ANALYSIS TO DETERMINE THE RATE </t>
  </si>
  <si>
    <t>FOR CONSUMER ROW PROPERTIES</t>
  </si>
  <si>
    <t>SAGINAW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</si>
</sst>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44" formatCode="_(&quot;$&quot;* #,##0.00_);_(&quot;$&quot;* \(#,##0.00\);_(&quot;$&quot;* &quot;-&quot;??_);_(@_)"/>
    <numFmt numFmtId="43" formatCode="_(* #,##0.00_);_(* \(#,##0.00\);_(* &quot;-&quot;??_);_(@_)"/>
    <numFmt numFmtId="164" formatCode="_(* #,##0_);_(* \(#,##0\);_(* &quot;-&quot;??_);_(@_)"/>
    <numFmt numFmtId="165" formatCode="&quot;$&quot;#,##0"/>
    <numFmt numFmtId="166" formatCode="0_);\(0\)"/>
    <numFmt numFmtId="167" formatCode="&quot;$&quot;#,##0.00"/>
  </numFmts>
  <fonts count="44"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1"/>
      <color rgb="FFFF0000"/>
      <name val="Calibri"/>
      <family val="2"/>
      <scheme val="minor"/>
    </font>
    <font>
      <sz val="11"/>
      <name val="Calibri"/>
      <family val="2"/>
      <scheme val="minor"/>
    </font>
    <font>
      <sz val="12"/>
      <color theme="1"/>
      <name val="Calibri"/>
      <family val="2"/>
      <scheme val="minor"/>
    </font>
    <font>
      <b/>
      <sz val="14"/>
      <color theme="1"/>
      <name val="Calibri"/>
      <family val="2"/>
      <scheme val="minor"/>
    </font>
    <font>
      <b/>
      <sz val="11"/>
      <name val="Calibri"/>
      <family val="2"/>
      <scheme val="minor"/>
    </font>
    <font>
      <b/>
      <sz val="10"/>
      <color theme="1"/>
      <name val="Calibri"/>
      <family val="2"/>
      <scheme val="minor"/>
    </font>
    <font>
      <sz val="11"/>
      <color rgb="FFFF0000"/>
      <name val="Calibri"/>
      <family val="2"/>
      <scheme val="minor"/>
    </font>
    <font>
      <b/>
      <sz val="12"/>
      <name val="ADLaM Display"/>
    </font>
    <font>
      <b/>
      <sz val="16"/>
      <name val="Calibri"/>
      <family val="2"/>
      <scheme val="minor"/>
    </font>
    <font>
      <b/>
      <sz val="26"/>
      <name val="Calibri"/>
      <family val="2"/>
      <scheme val="minor"/>
    </font>
    <font>
      <sz val="26"/>
      <color theme="1"/>
      <name val="Calibri"/>
      <family val="2"/>
      <scheme val="minor"/>
    </font>
    <font>
      <b/>
      <sz val="26"/>
      <color theme="1"/>
      <name val="Calibri"/>
      <family val="2"/>
      <scheme val="minor"/>
    </font>
    <font>
      <sz val="14"/>
      <color theme="1"/>
      <name val="Calibri"/>
      <family val="2"/>
      <scheme val="minor"/>
    </font>
    <font>
      <sz val="14"/>
      <name val="Calibri"/>
      <family val="2"/>
      <scheme val="minor"/>
    </font>
    <font>
      <b/>
      <sz val="14"/>
      <color rgb="FFFF0000"/>
      <name val="Calibri"/>
      <family val="2"/>
      <scheme val="minor"/>
    </font>
    <font>
      <b/>
      <sz val="18"/>
      <color theme="1"/>
      <name val="ADLaM Display"/>
    </font>
    <font>
      <sz val="8"/>
      <name val="Calibri"/>
      <family val="2"/>
      <scheme val="minor"/>
    </font>
    <font>
      <sz val="11"/>
      <color theme="0" tint="-0.499984740745262"/>
      <name val="Calibri"/>
      <family val="2"/>
      <scheme val="minor"/>
    </font>
    <font>
      <sz val="12"/>
      <color theme="0" tint="-0.499984740745262"/>
      <name val="Calibri"/>
      <family val="2"/>
      <scheme val="minor"/>
    </font>
    <font>
      <b/>
      <sz val="11"/>
      <color theme="0"/>
      <name val="Calibri"/>
      <family val="2"/>
      <scheme val="minor"/>
    </font>
    <font>
      <sz val="11"/>
      <color theme="0"/>
      <name val="Calibri"/>
      <family val="2"/>
      <scheme val="minor"/>
    </font>
    <font>
      <b/>
      <sz val="16"/>
      <color theme="1"/>
      <name val="Calibri"/>
      <family val="2"/>
      <scheme val="minor"/>
    </font>
    <font>
      <b/>
      <sz val="26"/>
      <name val="ADLaM Display"/>
    </font>
    <font>
      <sz val="14"/>
      <color theme="0" tint="-0.14999847407452621"/>
      <name val="Calibri"/>
      <family val="2"/>
      <scheme val="minor"/>
    </font>
    <font>
      <sz val="14"/>
      <color theme="0" tint="-0.499984740745262"/>
      <name val="Calibri"/>
      <family val="2"/>
      <scheme val="minor"/>
    </font>
    <font>
      <b/>
      <sz val="18"/>
      <color theme="1"/>
      <name val="Arial Narrow"/>
      <family val="2"/>
    </font>
    <font>
      <b/>
      <sz val="20"/>
      <color theme="1"/>
      <name val="Arial Narrow"/>
      <family val="2"/>
    </font>
    <font>
      <b/>
      <sz val="12"/>
      <name val="Calibri"/>
      <family val="2"/>
      <scheme val="minor"/>
    </font>
    <font>
      <b/>
      <sz val="12"/>
      <color rgb="FFFF0000"/>
      <name val="Calibri"/>
      <family val="2"/>
      <scheme val="minor"/>
    </font>
    <font>
      <b/>
      <sz val="8"/>
      <color theme="1"/>
      <name val="Calibri"/>
      <family val="2"/>
      <scheme val="minor"/>
    </font>
    <font>
      <sz val="10"/>
      <color theme="1"/>
      <name val="Calibri"/>
      <family val="2"/>
      <scheme val="minor"/>
    </font>
    <font>
      <sz val="8"/>
      <color theme="1"/>
      <name val="Calibri"/>
      <family val="2"/>
      <scheme val="minor"/>
    </font>
    <font>
      <sz val="12"/>
      <name val="Calibri"/>
      <family val="2"/>
      <scheme val="minor"/>
    </font>
    <font>
      <sz val="12"/>
      <color theme="0" tint="-0.34998626667073579"/>
      <name val="Calibri"/>
      <family val="2"/>
      <scheme val="minor"/>
    </font>
    <font>
      <sz val="11"/>
      <color theme="0" tint="-0.34998626667073579"/>
      <name val="Calibri"/>
      <family val="2"/>
      <scheme val="minor"/>
    </font>
    <font>
      <b/>
      <sz val="8"/>
      <color theme="0"/>
      <name val="Calibri"/>
      <family val="2"/>
      <scheme val="minor"/>
    </font>
    <font>
      <sz val="12"/>
      <color theme="0" tint="-0.14999847407452621"/>
      <name val="Calibri"/>
      <family val="2"/>
      <scheme val="minor"/>
    </font>
    <font>
      <sz val="11"/>
      <color theme="0" tint="-0.14999847407452621"/>
      <name val="Calibri"/>
      <family val="2"/>
      <scheme val="minor"/>
    </font>
    <font>
      <b/>
      <sz val="11"/>
      <color theme="0" tint="-0.14999847407452621"/>
      <name val="Calibri"/>
      <family val="2"/>
      <scheme val="minor"/>
    </font>
    <font>
      <b/>
      <sz val="18"/>
      <color theme="0"/>
      <name val="Arial Narrow"/>
      <family val="2"/>
    </font>
  </fonts>
  <fills count="17">
    <fill>
      <patternFill patternType="none"/>
    </fill>
    <fill>
      <patternFill patternType="gray125"/>
    </fill>
    <fill>
      <patternFill patternType="solid">
        <fgColor rgb="FF00FF00"/>
        <bgColor indexed="64"/>
      </patternFill>
    </fill>
    <fill>
      <patternFill patternType="solid">
        <fgColor rgb="FF00B0F0"/>
        <bgColor indexed="64"/>
      </patternFill>
    </fill>
    <fill>
      <patternFill patternType="solid">
        <fgColor rgb="FFFFFF00"/>
        <bgColor indexed="64"/>
      </patternFill>
    </fill>
    <fill>
      <patternFill patternType="solid">
        <fgColor theme="7" tint="0.39997558519241921"/>
        <bgColor indexed="64"/>
      </patternFill>
    </fill>
    <fill>
      <patternFill patternType="solid">
        <fgColor rgb="FF00FFFF"/>
        <bgColor indexed="64"/>
      </patternFill>
    </fill>
    <fill>
      <patternFill patternType="solid">
        <fgColor rgb="FFFFC000"/>
        <bgColor indexed="64"/>
      </patternFill>
    </fill>
    <fill>
      <patternFill patternType="solid">
        <fgColor rgb="FF009999"/>
        <bgColor indexed="64"/>
      </patternFill>
    </fill>
    <fill>
      <patternFill patternType="solid">
        <fgColor rgb="FFFF99FF"/>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rgb="FFCCECFF"/>
        <bgColor indexed="64"/>
      </patternFill>
    </fill>
    <fill>
      <patternFill patternType="solid">
        <fgColor theme="8" tint="0.79998168889431442"/>
        <bgColor indexed="64"/>
      </patternFill>
    </fill>
    <fill>
      <patternFill patternType="solid">
        <fgColor theme="9" tint="-0.249977111117893"/>
        <bgColor indexed="64"/>
      </patternFill>
    </fill>
    <fill>
      <patternFill patternType="solid">
        <fgColor theme="4" tint="0.79998168889431442"/>
        <bgColor indexed="65"/>
      </patternFill>
    </fill>
    <fill>
      <patternFill patternType="solid">
        <fgColor theme="5" tint="0.39997558519241921"/>
        <bgColor indexed="64"/>
      </patternFill>
    </fill>
  </fills>
  <borders count="24">
    <border>
      <left/>
      <right/>
      <top/>
      <bottom/>
      <diagonal/>
    </border>
    <border>
      <left/>
      <right/>
      <top style="thin">
        <color indexed="64"/>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ck">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style="thick">
        <color auto="1"/>
      </right>
      <top/>
      <bottom style="thick">
        <color auto="1"/>
      </bottom>
      <diagonal/>
    </border>
    <border>
      <left/>
      <right style="thick">
        <color auto="1"/>
      </right>
      <top style="thick">
        <color auto="1"/>
      </top>
      <bottom style="thick">
        <color auto="1"/>
      </bottom>
      <diagonal/>
    </border>
    <border diagonalDown="1">
      <left/>
      <right/>
      <top/>
      <bottom/>
      <diagonal style="thick">
        <color auto="1"/>
      </diagonal>
    </border>
    <border diagonalDown="1">
      <left style="thick">
        <color auto="1"/>
      </left>
      <right style="thick">
        <color auto="1"/>
      </right>
      <top/>
      <bottom/>
      <diagonal style="thick">
        <color auto="1"/>
      </diagonal>
    </border>
    <border diagonalUp="1">
      <left/>
      <right/>
      <top/>
      <bottom/>
      <diagonal style="thick">
        <color auto="1"/>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15" borderId="0" applyNumberFormat="0" applyBorder="0" applyAlignment="0" applyProtection="0"/>
  </cellStyleXfs>
  <cellXfs count="441">
    <xf numFmtId="0" fontId="0" fillId="0" borderId="0" xfId="0"/>
    <xf numFmtId="0" fontId="0" fillId="0" borderId="0" xfId="0" applyAlignment="1">
      <alignment horizontal="center"/>
    </xf>
    <xf numFmtId="0" fontId="2" fillId="0" borderId="0" xfId="0" applyFont="1"/>
    <xf numFmtId="49" fontId="0" fillId="0" borderId="0" xfId="0" applyNumberFormat="1"/>
    <xf numFmtId="0" fontId="6" fillId="0" borderId="0" xfId="0" applyFont="1"/>
    <xf numFmtId="0" fontId="5" fillId="0" borderId="0" xfId="0" applyFont="1"/>
    <xf numFmtId="0" fontId="2" fillId="5" borderId="1" xfId="0" applyFont="1" applyFill="1" applyBorder="1" applyAlignment="1">
      <alignment horizontal="center"/>
    </xf>
    <xf numFmtId="0" fontId="2" fillId="5" borderId="1" xfId="0" applyFont="1" applyFill="1" applyBorder="1"/>
    <xf numFmtId="0" fontId="9" fillId="5" borderId="1" xfId="0" applyFont="1" applyFill="1" applyBorder="1" applyAlignment="1">
      <alignment horizontal="center"/>
    </xf>
    <xf numFmtId="0" fontId="2" fillId="5" borderId="2" xfId="0" applyFont="1" applyFill="1" applyBorder="1" applyAlignment="1">
      <alignment wrapText="1"/>
    </xf>
    <xf numFmtId="0" fontId="2" fillId="5" borderId="2" xfId="0" applyFont="1" applyFill="1" applyBorder="1"/>
    <xf numFmtId="0" fontId="2" fillId="5" borderId="2" xfId="0" applyFont="1" applyFill="1" applyBorder="1" applyAlignment="1">
      <alignment horizontal="center" wrapText="1"/>
    </xf>
    <xf numFmtId="43" fontId="2" fillId="5" borderId="2" xfId="1" applyFont="1" applyFill="1" applyBorder="1" applyAlignment="1">
      <alignment horizontal="center" wrapText="1"/>
    </xf>
    <xf numFmtId="9" fontId="2" fillId="5" borderId="2" xfId="2" applyFont="1" applyFill="1" applyBorder="1" applyAlignment="1">
      <alignment horizontal="center" wrapText="1"/>
    </xf>
    <xf numFmtId="0" fontId="8" fillId="5" borderId="1" xfId="0" applyFont="1" applyFill="1" applyBorder="1"/>
    <xf numFmtId="14" fontId="5" fillId="0" borderId="0" xfId="0" applyNumberFormat="1" applyFont="1"/>
    <xf numFmtId="164" fontId="5" fillId="0" borderId="0" xfId="1" applyNumberFormat="1" applyFont="1" applyFill="1"/>
    <xf numFmtId="43" fontId="5" fillId="0" borderId="0" xfId="1" applyFont="1" applyFill="1"/>
    <xf numFmtId="9" fontId="5" fillId="0" borderId="0" xfId="2" applyFont="1" applyFill="1" applyAlignment="1">
      <alignment horizontal="center"/>
    </xf>
    <xf numFmtId="5" fontId="5" fillId="0" borderId="0" xfId="1" applyNumberFormat="1" applyFont="1" applyFill="1" applyAlignment="1">
      <alignment horizontal="center"/>
    </xf>
    <xf numFmtId="0" fontId="5" fillId="0" borderId="1" xfId="0" applyFont="1" applyBorder="1"/>
    <xf numFmtId="14" fontId="5" fillId="0" borderId="1" xfId="0" applyNumberFormat="1" applyFont="1" applyBorder="1"/>
    <xf numFmtId="164" fontId="5" fillId="0" borderId="1" xfId="1" applyNumberFormat="1" applyFont="1" applyFill="1" applyBorder="1"/>
    <xf numFmtId="43" fontId="5" fillId="0" borderId="1" xfId="1" applyFont="1" applyFill="1" applyBorder="1"/>
    <xf numFmtId="9" fontId="2" fillId="0" borderId="1" xfId="2" applyFont="1" applyBorder="1" applyAlignment="1">
      <alignment horizontal="right"/>
    </xf>
    <xf numFmtId="9" fontId="4" fillId="0" borderId="0" xfId="2" applyFont="1" applyAlignment="1">
      <alignment horizontal="right"/>
    </xf>
    <xf numFmtId="14" fontId="0" fillId="0" borderId="0" xfId="0" applyNumberFormat="1"/>
    <xf numFmtId="164" fontId="0" fillId="0" borderId="0" xfId="1" applyNumberFormat="1" applyFont="1" applyFill="1"/>
    <xf numFmtId="43" fontId="0" fillId="0" borderId="0" xfId="1" applyFont="1" applyFill="1"/>
    <xf numFmtId="9" fontId="0" fillId="0" borderId="0" xfId="2" applyFont="1" applyFill="1" applyAlignment="1">
      <alignment horizontal="center"/>
    </xf>
    <xf numFmtId="164" fontId="0" fillId="0" borderId="0" xfId="1" applyNumberFormat="1" applyFont="1"/>
    <xf numFmtId="43" fontId="0" fillId="0" borderId="0" xfId="1" applyFont="1"/>
    <xf numFmtId="9" fontId="0" fillId="0" borderId="0" xfId="2" applyFont="1" applyAlignment="1">
      <alignment horizontal="center"/>
    </xf>
    <xf numFmtId="0" fontId="0" fillId="0" borderId="1" xfId="0" applyBorder="1"/>
    <xf numFmtId="14" fontId="0" fillId="0" borderId="1" xfId="0" applyNumberFormat="1" applyBorder="1"/>
    <xf numFmtId="164" fontId="0" fillId="0" borderId="1" xfId="1" applyNumberFormat="1" applyFont="1" applyFill="1" applyBorder="1"/>
    <xf numFmtId="43" fontId="0" fillId="0" borderId="1" xfId="1" applyFont="1" applyFill="1" applyBorder="1"/>
    <xf numFmtId="164" fontId="5" fillId="0" borderId="0" xfId="1" applyNumberFormat="1" applyFont="1" applyFill="1" applyBorder="1"/>
    <xf numFmtId="43" fontId="5" fillId="0" borderId="0" xfId="1" applyFont="1" applyFill="1" applyBorder="1"/>
    <xf numFmtId="9" fontId="5" fillId="0" borderId="0" xfId="2" applyFont="1" applyFill="1" applyBorder="1" applyAlignment="1">
      <alignment horizontal="center"/>
    </xf>
    <xf numFmtId="5" fontId="5" fillId="0" borderId="0" xfId="1" applyNumberFormat="1" applyFont="1" applyFill="1" applyBorder="1" applyAlignment="1">
      <alignment horizontal="center"/>
    </xf>
    <xf numFmtId="0" fontId="2" fillId="0" borderId="0" xfId="0" applyFont="1" applyAlignment="1">
      <alignment horizontal="center"/>
    </xf>
    <xf numFmtId="0" fontId="2" fillId="0" borderId="0" xfId="0" applyFont="1" applyAlignment="1">
      <alignment wrapText="1"/>
    </xf>
    <xf numFmtId="0" fontId="2" fillId="0" borderId="0" xfId="0" applyFont="1" applyAlignment="1">
      <alignment horizontal="center" wrapText="1"/>
    </xf>
    <xf numFmtId="43" fontId="2" fillId="0" borderId="0" xfId="1" applyFont="1" applyFill="1" applyBorder="1" applyAlignment="1">
      <alignment horizontal="center" wrapText="1"/>
    </xf>
    <xf numFmtId="9" fontId="2" fillId="0" borderId="0" xfId="2" applyFont="1" applyFill="1" applyBorder="1" applyAlignment="1">
      <alignment horizontal="center" wrapText="1"/>
    </xf>
    <xf numFmtId="0" fontId="5" fillId="0" borderId="0" xfId="0" applyFont="1" applyAlignment="1">
      <alignment horizontal="center"/>
    </xf>
    <xf numFmtId="0" fontId="5" fillId="0" borderId="1" xfId="0" applyFont="1" applyBorder="1" applyAlignment="1">
      <alignment horizontal="center"/>
    </xf>
    <xf numFmtId="0" fontId="0" fillId="0" borderId="1" xfId="0" applyBorder="1" applyAlignment="1">
      <alignment horizontal="center"/>
    </xf>
    <xf numFmtId="164" fontId="0" fillId="0" borderId="0" xfId="1" applyNumberFormat="1" applyFont="1" applyAlignment="1">
      <alignment horizontal="center"/>
    </xf>
    <xf numFmtId="165" fontId="0" fillId="0" borderId="0" xfId="0" applyNumberFormat="1" applyAlignment="1">
      <alignment horizontal="center"/>
    </xf>
    <xf numFmtId="43" fontId="0" fillId="0" borderId="0" xfId="1" applyFont="1" applyAlignment="1">
      <alignment horizontal="center"/>
    </xf>
    <xf numFmtId="5" fontId="8" fillId="0" borderId="0" xfId="1" applyNumberFormat="1" applyFont="1" applyFill="1" applyAlignment="1">
      <alignment horizontal="center"/>
    </xf>
    <xf numFmtId="5" fontId="8" fillId="0" borderId="1" xfId="1" applyNumberFormat="1" applyFont="1" applyFill="1" applyBorder="1" applyAlignment="1">
      <alignment horizontal="center"/>
    </xf>
    <xf numFmtId="9" fontId="2" fillId="0" borderId="0" xfId="2" applyFont="1" applyAlignment="1">
      <alignment horizontal="center"/>
    </xf>
    <xf numFmtId="9" fontId="2" fillId="0" borderId="0" xfId="2" applyFont="1" applyFill="1" applyAlignment="1">
      <alignment horizontal="center"/>
    </xf>
    <xf numFmtId="0" fontId="2" fillId="0" borderId="1" xfId="0" applyFont="1" applyBorder="1" applyAlignment="1">
      <alignment horizontal="center"/>
    </xf>
    <xf numFmtId="5" fontId="8" fillId="0" borderId="0" xfId="1" applyNumberFormat="1" applyFont="1" applyFill="1" applyBorder="1" applyAlignment="1">
      <alignment horizontal="center"/>
    </xf>
    <xf numFmtId="0" fontId="11" fillId="5" borderId="1" xfId="0" applyFont="1" applyFill="1" applyBorder="1"/>
    <xf numFmtId="0" fontId="10" fillId="0" borderId="0" xfId="0" applyFont="1"/>
    <xf numFmtId="164" fontId="0" fillId="0" borderId="0" xfId="1" applyNumberFormat="1" applyFont="1" applyFill="1" applyAlignment="1">
      <alignment horizontal="center"/>
    </xf>
    <xf numFmtId="43" fontId="0" fillId="0" borderId="0" xfId="1" applyFont="1" applyFill="1" applyAlignment="1">
      <alignment horizontal="center"/>
    </xf>
    <xf numFmtId="5" fontId="5" fillId="0" borderId="0" xfId="1" applyNumberFormat="1" applyFont="1" applyFill="1" applyAlignment="1">
      <alignment horizontal="left"/>
    </xf>
    <xf numFmtId="0" fontId="10" fillId="0" borderId="0" xfId="0" applyFont="1" applyAlignment="1">
      <alignment horizontal="center"/>
    </xf>
    <xf numFmtId="165" fontId="0" fillId="0" borderId="0" xfId="0" applyNumberFormat="1"/>
    <xf numFmtId="0" fontId="0" fillId="0" borderId="0" xfId="0" applyAlignment="1">
      <alignment horizontal="left"/>
    </xf>
    <xf numFmtId="49" fontId="0" fillId="0" borderId="1" xfId="0" applyNumberFormat="1" applyBorder="1"/>
    <xf numFmtId="5" fontId="2" fillId="0" borderId="1" xfId="1" applyNumberFormat="1" applyFont="1" applyBorder="1"/>
    <xf numFmtId="5" fontId="4" fillId="0" borderId="0" xfId="1" applyNumberFormat="1" applyFont="1"/>
    <xf numFmtId="9" fontId="2" fillId="0" borderId="0" xfId="2" applyFont="1" applyAlignment="1">
      <alignment horizontal="right"/>
    </xf>
    <xf numFmtId="5" fontId="3" fillId="4" borderId="4" xfId="1" applyNumberFormat="1" applyFont="1" applyFill="1" applyBorder="1" applyAlignment="1">
      <alignment horizontal="center"/>
    </xf>
    <xf numFmtId="0" fontId="2" fillId="0" borderId="0" xfId="0" applyFont="1" applyAlignment="1">
      <alignment horizontal="right"/>
    </xf>
    <xf numFmtId="6" fontId="0" fillId="0" borderId="0" xfId="0" applyNumberFormat="1"/>
    <xf numFmtId="0" fontId="0" fillId="7" borderId="0" xfId="0" applyFill="1"/>
    <xf numFmtId="0" fontId="2" fillId="7" borderId="0" xfId="0" applyFont="1" applyFill="1" applyAlignment="1">
      <alignment horizontal="center"/>
    </xf>
    <xf numFmtId="0" fontId="13" fillId="7" borderId="1" xfId="0" applyFont="1" applyFill="1" applyBorder="1" applyAlignment="1">
      <alignment vertical="center"/>
    </xf>
    <xf numFmtId="0" fontId="14" fillId="7" borderId="0" xfId="0" applyFont="1" applyFill="1"/>
    <xf numFmtId="0" fontId="15" fillId="7" borderId="0" xfId="0" applyFont="1" applyFill="1" applyAlignment="1">
      <alignment horizontal="center"/>
    </xf>
    <xf numFmtId="0" fontId="0" fillId="7" borderId="0" xfId="0" applyFill="1" applyAlignment="1">
      <alignment horizontal="center"/>
    </xf>
    <xf numFmtId="0" fontId="16" fillId="0" borderId="0" xfId="0" applyFont="1"/>
    <xf numFmtId="49" fontId="6" fillId="0" borderId="0" xfId="0" applyNumberFormat="1" applyFont="1" applyAlignment="1">
      <alignment horizontal="left"/>
    </xf>
    <xf numFmtId="0" fontId="5" fillId="4" borderId="0" xfId="0" applyFont="1" applyFill="1"/>
    <xf numFmtId="0" fontId="12" fillId="7" borderId="0" xfId="0" applyFont="1" applyFill="1" applyAlignment="1">
      <alignment vertical="center"/>
    </xf>
    <xf numFmtId="49" fontId="7" fillId="0" borderId="0" xfId="0" applyNumberFormat="1" applyFont="1" applyAlignment="1">
      <alignment horizontal="left"/>
    </xf>
    <xf numFmtId="0" fontId="7" fillId="0" borderId="0" xfId="0" applyFont="1"/>
    <xf numFmtId="164" fontId="7" fillId="0" borderId="0" xfId="1" applyNumberFormat="1" applyFont="1"/>
    <xf numFmtId="49" fontId="0" fillId="0" borderId="0" xfId="0" applyNumberFormat="1" applyAlignment="1">
      <alignment horizontal="center" wrapText="1"/>
    </xf>
    <xf numFmtId="0" fontId="0" fillId="0" borderId="0" xfId="0" applyAlignment="1">
      <alignment wrapText="1"/>
    </xf>
    <xf numFmtId="49" fontId="0" fillId="0" borderId="0" xfId="0" applyNumberFormat="1" applyAlignment="1">
      <alignment horizontal="center" vertical="center" wrapText="1"/>
    </xf>
    <xf numFmtId="0" fontId="0" fillId="0" borderId="0" xfId="0" applyAlignment="1">
      <alignment vertical="center" wrapText="1"/>
    </xf>
    <xf numFmtId="0" fontId="2" fillId="0" borderId="3" xfId="0" applyFont="1" applyBorder="1" applyAlignment="1">
      <alignment horizontal="center" vertical="center" wrapText="1"/>
    </xf>
    <xf numFmtId="0" fontId="5" fillId="0" borderId="3" xfId="0" applyFont="1" applyBorder="1" applyAlignment="1">
      <alignment horizontal="center" vertical="center" wrapText="1"/>
    </xf>
    <xf numFmtId="49" fontId="6" fillId="0" borderId="0" xfId="0" applyNumberFormat="1" applyFont="1" applyAlignment="1">
      <alignment horizontal="center"/>
    </xf>
    <xf numFmtId="0" fontId="6" fillId="6" borderId="3" xfId="0" applyFont="1" applyFill="1" applyBorder="1" applyAlignment="1">
      <alignment horizontal="center"/>
    </xf>
    <xf numFmtId="5" fontId="3" fillId="0" borderId="3" xfId="1" applyNumberFormat="1" applyFont="1" applyBorder="1"/>
    <xf numFmtId="0" fontId="6" fillId="3" borderId="3" xfId="0" applyFont="1" applyFill="1" applyBorder="1"/>
    <xf numFmtId="5" fontId="6" fillId="4" borderId="5" xfId="1" applyNumberFormat="1" applyFont="1" applyFill="1" applyBorder="1"/>
    <xf numFmtId="5" fontId="6" fillId="6" borderId="5" xfId="1" applyNumberFormat="1" applyFont="1" applyFill="1" applyBorder="1"/>
    <xf numFmtId="5" fontId="6" fillId="3" borderId="5" xfId="1" applyNumberFormat="1" applyFont="1" applyFill="1" applyBorder="1"/>
    <xf numFmtId="5" fontId="6" fillId="2" borderId="5" xfId="1" applyNumberFormat="1" applyFont="1" applyFill="1" applyBorder="1"/>
    <xf numFmtId="0" fontId="6" fillId="4" borderId="3" xfId="0" applyFont="1" applyFill="1" applyBorder="1" applyAlignment="1">
      <alignment horizontal="center"/>
    </xf>
    <xf numFmtId="0" fontId="6" fillId="7" borderId="3" xfId="0" applyFont="1" applyFill="1" applyBorder="1"/>
    <xf numFmtId="5" fontId="6" fillId="4" borderId="6" xfId="1" applyNumberFormat="1" applyFont="1" applyFill="1" applyBorder="1"/>
    <xf numFmtId="5" fontId="6" fillId="6" borderId="6" xfId="1" applyNumberFormat="1" applyFont="1" applyFill="1" applyBorder="1"/>
    <xf numFmtId="5" fontId="6" fillId="3" borderId="6" xfId="1" applyNumberFormat="1" applyFont="1" applyFill="1" applyBorder="1"/>
    <xf numFmtId="5" fontId="6" fillId="2" borderId="6" xfId="1" applyNumberFormat="1" applyFont="1" applyFill="1" applyBorder="1"/>
    <xf numFmtId="0" fontId="6" fillId="2" borderId="3" xfId="0" applyFont="1" applyFill="1" applyBorder="1" applyAlignment="1">
      <alignment horizontal="center"/>
    </xf>
    <xf numFmtId="5" fontId="6" fillId="4" borderId="7" xfId="1" applyNumberFormat="1" applyFont="1" applyFill="1" applyBorder="1"/>
    <xf numFmtId="5" fontId="6" fillId="6" borderId="7" xfId="1" applyNumberFormat="1" applyFont="1" applyFill="1" applyBorder="1"/>
    <xf numFmtId="5" fontId="6" fillId="3" borderId="7" xfId="1" applyNumberFormat="1" applyFont="1" applyFill="1" applyBorder="1"/>
    <xf numFmtId="5" fontId="6" fillId="2" borderId="7" xfId="1" applyNumberFormat="1" applyFont="1" applyFill="1" applyBorder="1"/>
    <xf numFmtId="164" fontId="6" fillId="0" borderId="0" xfId="1" applyNumberFormat="1" applyFont="1"/>
    <xf numFmtId="49" fontId="0" fillId="0" borderId="0" xfId="0" applyNumberFormat="1" applyAlignment="1">
      <alignment horizontal="center"/>
    </xf>
    <xf numFmtId="0" fontId="6" fillId="8" borderId="3" xfId="0" applyFont="1" applyFill="1" applyBorder="1" applyAlignment="1">
      <alignment horizontal="center"/>
    </xf>
    <xf numFmtId="49" fontId="19" fillId="10" borderId="0" xfId="0" applyNumberFormat="1" applyFont="1" applyFill="1" applyAlignment="1">
      <alignment horizontal="left" vertical="center"/>
    </xf>
    <xf numFmtId="49" fontId="7" fillId="10" borderId="3" xfId="0" applyNumberFormat="1" applyFont="1" applyFill="1" applyBorder="1" applyAlignment="1">
      <alignment horizontal="right"/>
    </xf>
    <xf numFmtId="0" fontId="7" fillId="10" borderId="3" xfId="0" applyFont="1" applyFill="1" applyBorder="1"/>
    <xf numFmtId="0" fontId="17" fillId="10" borderId="0" xfId="0" applyFont="1" applyFill="1"/>
    <xf numFmtId="0" fontId="17" fillId="10" borderId="0" xfId="0" applyFont="1" applyFill="1" applyAlignment="1">
      <alignment horizontal="center"/>
    </xf>
    <xf numFmtId="164" fontId="17" fillId="10" borderId="0" xfId="1" applyNumberFormat="1" applyFont="1" applyFill="1"/>
    <xf numFmtId="43" fontId="17" fillId="10" borderId="0" xfId="1" applyFont="1" applyFill="1"/>
    <xf numFmtId="9" fontId="18" fillId="10" borderId="0" xfId="2" applyFont="1" applyFill="1" applyAlignment="1">
      <alignment horizontal="right"/>
    </xf>
    <xf numFmtId="5" fontId="18" fillId="10" borderId="0" xfId="1" applyNumberFormat="1" applyFont="1" applyFill="1"/>
    <xf numFmtId="0" fontId="16" fillId="10" borderId="0" xfId="0" applyFont="1" applyFill="1"/>
    <xf numFmtId="49" fontId="3" fillId="10" borderId="0" xfId="0" applyNumberFormat="1" applyFont="1" applyFill="1" applyAlignment="1">
      <alignment horizontal="right"/>
    </xf>
    <xf numFmtId="0" fontId="6" fillId="10" borderId="0" xfId="0" applyFont="1" applyFill="1"/>
    <xf numFmtId="0" fontId="5" fillId="10" borderId="0" xfId="0" applyFont="1" applyFill="1"/>
    <xf numFmtId="0" fontId="5" fillId="10" borderId="0" xfId="0" applyFont="1" applyFill="1" applyAlignment="1">
      <alignment horizontal="center"/>
    </xf>
    <xf numFmtId="164" fontId="5" fillId="10" borderId="0" xfId="1" applyNumberFormat="1" applyFont="1" applyFill="1"/>
    <xf numFmtId="43" fontId="5" fillId="10" borderId="0" xfId="1" applyFont="1" applyFill="1"/>
    <xf numFmtId="9" fontId="4" fillId="10" borderId="0" xfId="2" applyFont="1" applyFill="1" applyAlignment="1">
      <alignment horizontal="right"/>
    </xf>
    <xf numFmtId="5" fontId="4" fillId="10" borderId="0" xfId="1" applyNumberFormat="1" applyFont="1" applyFill="1"/>
    <xf numFmtId="49" fontId="19" fillId="3" borderId="0" xfId="0" applyNumberFormat="1" applyFont="1" applyFill="1" applyAlignment="1">
      <alignment horizontal="left" vertical="center"/>
    </xf>
    <xf numFmtId="0" fontId="6" fillId="3" borderId="0" xfId="0" applyFont="1" applyFill="1"/>
    <xf numFmtId="0" fontId="5" fillId="3" borderId="0" xfId="0" applyFont="1" applyFill="1" applyAlignment="1">
      <alignment horizontal="center"/>
    </xf>
    <xf numFmtId="164" fontId="5" fillId="3" borderId="0" xfId="1" applyNumberFormat="1" applyFont="1" applyFill="1"/>
    <xf numFmtId="0" fontId="5" fillId="3" borderId="0" xfId="0" applyFont="1" applyFill="1"/>
    <xf numFmtId="43" fontId="5" fillId="3" borderId="0" xfId="1" applyFont="1" applyFill="1"/>
    <xf numFmtId="9" fontId="4" fillId="3" borderId="0" xfId="2" applyFont="1" applyFill="1" applyAlignment="1">
      <alignment horizontal="right"/>
    </xf>
    <xf numFmtId="5" fontId="4" fillId="3" borderId="0" xfId="1" applyNumberFormat="1" applyFont="1" applyFill="1"/>
    <xf numFmtId="0" fontId="0" fillId="3" borderId="0" xfId="0" applyFill="1"/>
    <xf numFmtId="49" fontId="7" fillId="3" borderId="3" xfId="0" applyNumberFormat="1" applyFont="1" applyFill="1" applyBorder="1" applyAlignment="1">
      <alignment horizontal="right"/>
    </xf>
    <xf numFmtId="0" fontId="7" fillId="3" borderId="3" xfId="0" applyFont="1" applyFill="1" applyBorder="1"/>
    <xf numFmtId="0" fontId="17" fillId="3" borderId="0" xfId="0" applyFont="1" applyFill="1" applyAlignment="1">
      <alignment horizontal="center"/>
    </xf>
    <xf numFmtId="164" fontId="17" fillId="3" borderId="0" xfId="1" applyNumberFormat="1" applyFont="1" applyFill="1"/>
    <xf numFmtId="0" fontId="17" fillId="3" borderId="0" xfId="0" applyFont="1" applyFill="1"/>
    <xf numFmtId="43" fontId="17" fillId="3" borderId="0" xfId="1" applyFont="1" applyFill="1"/>
    <xf numFmtId="9" fontId="18" fillId="3" borderId="0" xfId="2" applyFont="1" applyFill="1" applyAlignment="1">
      <alignment horizontal="right"/>
    </xf>
    <xf numFmtId="5" fontId="18" fillId="3" borderId="0" xfId="1" applyNumberFormat="1" applyFont="1" applyFill="1"/>
    <xf numFmtId="0" fontId="16" fillId="3" borderId="0" xfId="0" applyFont="1" applyFill="1"/>
    <xf numFmtId="49" fontId="3" fillId="3" borderId="0" xfId="0" applyNumberFormat="1" applyFont="1" applyFill="1" applyAlignment="1">
      <alignment horizontal="right"/>
    </xf>
    <xf numFmtId="49" fontId="3" fillId="3" borderId="0" xfId="0" applyNumberFormat="1" applyFont="1" applyFill="1" applyAlignment="1">
      <alignment horizontal="right" vertical="top"/>
    </xf>
    <xf numFmtId="0" fontId="0" fillId="10" borderId="0" xfId="0" applyFill="1"/>
    <xf numFmtId="49" fontId="7" fillId="9" borderId="0" xfId="0" applyNumberFormat="1" applyFont="1" applyFill="1" applyAlignment="1">
      <alignment horizontal="right"/>
    </xf>
    <xf numFmtId="0" fontId="7" fillId="9" borderId="0" xfId="0" applyFont="1" applyFill="1"/>
    <xf numFmtId="0" fontId="7" fillId="9" borderId="0" xfId="0" applyFont="1" applyFill="1" applyAlignment="1">
      <alignment horizontal="center"/>
    </xf>
    <xf numFmtId="0" fontId="17" fillId="9" borderId="0" xfId="0" applyFont="1" applyFill="1"/>
    <xf numFmtId="14" fontId="17" fillId="9" borderId="0" xfId="0" applyNumberFormat="1" applyFont="1" applyFill="1"/>
    <xf numFmtId="0" fontId="17" fillId="9" borderId="0" xfId="0" applyFont="1" applyFill="1" applyAlignment="1">
      <alignment horizontal="center"/>
    </xf>
    <xf numFmtId="164" fontId="17" fillId="9" borderId="0" xfId="1" applyNumberFormat="1" applyFont="1" applyFill="1"/>
    <xf numFmtId="43" fontId="17" fillId="9" borderId="0" xfId="1" applyFont="1" applyFill="1"/>
    <xf numFmtId="9" fontId="18" fillId="9" borderId="0" xfId="2" applyFont="1" applyFill="1" applyAlignment="1">
      <alignment horizontal="right"/>
    </xf>
    <xf numFmtId="5" fontId="18" fillId="9" borderId="0" xfId="1" applyNumberFormat="1" applyFont="1" applyFill="1"/>
    <xf numFmtId="0" fontId="16" fillId="9" borderId="0" xfId="0" applyFont="1" applyFill="1" applyAlignment="1">
      <alignment horizontal="center"/>
    </xf>
    <xf numFmtId="165" fontId="16" fillId="9" borderId="0" xfId="0" applyNumberFormat="1" applyFont="1" applyFill="1" applyAlignment="1">
      <alignment horizontal="left" vertical="center"/>
    </xf>
    <xf numFmtId="0" fontId="16" fillId="9" borderId="0" xfId="0" applyFont="1" applyFill="1"/>
    <xf numFmtId="165" fontId="7" fillId="9" borderId="0" xfId="0" applyNumberFormat="1" applyFont="1" applyFill="1" applyAlignment="1">
      <alignment horizontal="left" vertical="center"/>
    </xf>
    <xf numFmtId="49" fontId="3" fillId="9" borderId="0" xfId="0" applyNumberFormat="1" applyFont="1" applyFill="1" applyAlignment="1">
      <alignment horizontal="right" vertical="top"/>
    </xf>
    <xf numFmtId="0" fontId="6" fillId="9" borderId="0" xfId="0" applyFont="1" applyFill="1" applyAlignment="1">
      <alignment vertical="top" wrapText="1"/>
    </xf>
    <xf numFmtId="43" fontId="5" fillId="9" borderId="0" xfId="1" applyFont="1" applyFill="1"/>
    <xf numFmtId="9" fontId="4" fillId="9" borderId="0" xfId="2" applyFont="1" applyFill="1" applyAlignment="1">
      <alignment horizontal="right"/>
    </xf>
    <xf numFmtId="5" fontId="4" fillId="9" borderId="0" xfId="1" applyNumberFormat="1" applyFont="1" applyFill="1"/>
    <xf numFmtId="0" fontId="2" fillId="9" borderId="0" xfId="0" applyFont="1" applyFill="1" applyAlignment="1">
      <alignment horizontal="center"/>
    </xf>
    <xf numFmtId="0" fontId="5" fillId="9" borderId="0" xfId="0" applyFont="1" applyFill="1"/>
    <xf numFmtId="0" fontId="0" fillId="9" borderId="0" xfId="0" applyFill="1" applyAlignment="1">
      <alignment horizontal="center"/>
    </xf>
    <xf numFmtId="5" fontId="6" fillId="5" borderId="5" xfId="1" applyNumberFormat="1" applyFont="1" applyFill="1" applyBorder="1"/>
    <xf numFmtId="5" fontId="6" fillId="5" borderId="6" xfId="1" applyNumberFormat="1" applyFont="1" applyFill="1" applyBorder="1"/>
    <xf numFmtId="5" fontId="6" fillId="5" borderId="7" xfId="1" applyNumberFormat="1" applyFont="1" applyFill="1" applyBorder="1"/>
    <xf numFmtId="5" fontId="0" fillId="4" borderId="3" xfId="1" applyNumberFormat="1" applyFont="1" applyFill="1" applyBorder="1" applyAlignment="1">
      <alignment horizontal="center" vertical="center" wrapText="1"/>
    </xf>
    <xf numFmtId="5" fontId="0" fillId="5" borderId="3" xfId="1" applyNumberFormat="1" applyFont="1" applyFill="1" applyBorder="1" applyAlignment="1">
      <alignment horizontal="center" vertical="center" wrapText="1"/>
    </xf>
    <xf numFmtId="5" fontId="0" fillId="6" borderId="3" xfId="1" applyNumberFormat="1" applyFont="1" applyFill="1" applyBorder="1" applyAlignment="1">
      <alignment horizontal="center" vertical="center" wrapText="1"/>
    </xf>
    <xf numFmtId="5" fontId="0" fillId="3" borderId="3" xfId="1" applyNumberFormat="1" applyFont="1" applyFill="1" applyBorder="1" applyAlignment="1">
      <alignment horizontal="center" vertical="center" wrapText="1"/>
    </xf>
    <xf numFmtId="5" fontId="0" fillId="2" borderId="3" xfId="1" applyNumberFormat="1" applyFont="1" applyFill="1" applyBorder="1" applyAlignment="1">
      <alignment horizontal="center" vertical="center" wrapText="1"/>
    </xf>
    <xf numFmtId="5" fontId="3" fillId="0" borderId="3" xfId="1" applyNumberFormat="1" applyFont="1" applyFill="1" applyBorder="1"/>
    <xf numFmtId="9" fontId="6" fillId="0" borderId="3" xfId="2" applyFont="1" applyFill="1" applyBorder="1" applyAlignment="1">
      <alignment horizontal="center"/>
    </xf>
    <xf numFmtId="5" fontId="22" fillId="11" borderId="3" xfId="1" applyNumberFormat="1" applyFont="1" applyFill="1" applyBorder="1"/>
    <xf numFmtId="0" fontId="21" fillId="11" borderId="3" xfId="0" applyFont="1" applyFill="1" applyBorder="1" applyAlignment="1">
      <alignment horizontal="center" vertical="center" wrapText="1"/>
    </xf>
    <xf numFmtId="0" fontId="6" fillId="0" borderId="0" xfId="0" applyFont="1" applyAlignment="1">
      <alignment horizontal="right"/>
    </xf>
    <xf numFmtId="164" fontId="24" fillId="0" borderId="0" xfId="1" applyNumberFormat="1" applyFont="1" applyFill="1" applyBorder="1"/>
    <xf numFmtId="0" fontId="26" fillId="7" borderId="1" xfId="0" applyFont="1" applyFill="1" applyBorder="1" applyAlignment="1">
      <alignment vertical="center"/>
    </xf>
    <xf numFmtId="49" fontId="25" fillId="10" borderId="3" xfId="0" applyNumberFormat="1" applyFont="1" applyFill="1" applyBorder="1" applyAlignment="1">
      <alignment horizontal="right"/>
    </xf>
    <xf numFmtId="165" fontId="25" fillId="10" borderId="3" xfId="0" applyNumberFormat="1" applyFont="1" applyFill="1" applyBorder="1" applyAlignment="1">
      <alignment horizontal="left" vertical="center"/>
    </xf>
    <xf numFmtId="49" fontId="25" fillId="3" borderId="3" xfId="0" applyNumberFormat="1" applyFont="1" applyFill="1" applyBorder="1" applyAlignment="1">
      <alignment horizontal="right"/>
    </xf>
    <xf numFmtId="165" fontId="25" fillId="3" borderId="3" xfId="0" applyNumberFormat="1" applyFont="1" applyFill="1" applyBorder="1" applyAlignment="1">
      <alignment horizontal="left" vertical="center"/>
    </xf>
    <xf numFmtId="49" fontId="27" fillId="3" borderId="3" xfId="0" applyNumberFormat="1" applyFont="1" applyFill="1" applyBorder="1" applyAlignment="1">
      <alignment horizontal="right"/>
    </xf>
    <xf numFmtId="165" fontId="27" fillId="3" borderId="3" xfId="0" applyNumberFormat="1" applyFont="1" applyFill="1" applyBorder="1" applyAlignment="1">
      <alignment horizontal="left" vertical="center"/>
    </xf>
    <xf numFmtId="49" fontId="28" fillId="10" borderId="3" xfId="0" applyNumberFormat="1" applyFont="1" applyFill="1" applyBorder="1" applyAlignment="1">
      <alignment horizontal="right"/>
    </xf>
    <xf numFmtId="165" fontId="28" fillId="10" borderId="3" xfId="0" applyNumberFormat="1" applyFont="1" applyFill="1" applyBorder="1" applyAlignment="1">
      <alignment horizontal="left" vertical="center"/>
    </xf>
    <xf numFmtId="164" fontId="24" fillId="0" borderId="0" xfId="1" applyNumberFormat="1" applyFont="1" applyFill="1"/>
    <xf numFmtId="164" fontId="0" fillId="4" borderId="3" xfId="1" applyNumberFormat="1" applyFont="1" applyFill="1" applyBorder="1" applyAlignment="1">
      <alignment horizontal="center" vertical="top" wrapText="1"/>
    </xf>
    <xf numFmtId="164" fontId="0" fillId="5" borderId="3" xfId="1" applyNumberFormat="1" applyFont="1" applyFill="1" applyBorder="1" applyAlignment="1">
      <alignment horizontal="center" vertical="top" wrapText="1"/>
    </xf>
    <xf numFmtId="164" fontId="0" fillId="6" borderId="3" xfId="1" applyNumberFormat="1" applyFont="1" applyFill="1" applyBorder="1" applyAlignment="1">
      <alignment horizontal="center" vertical="top" wrapText="1"/>
    </xf>
    <xf numFmtId="164" fontId="0" fillId="3" borderId="3" xfId="1" applyNumberFormat="1" applyFont="1" applyFill="1" applyBorder="1" applyAlignment="1">
      <alignment horizontal="center" vertical="top" wrapText="1"/>
    </xf>
    <xf numFmtId="164" fontId="0" fillId="2" borderId="3" xfId="1" applyNumberFormat="1" applyFont="1" applyFill="1" applyBorder="1" applyAlignment="1">
      <alignment horizontal="center" vertical="top" wrapText="1"/>
    </xf>
    <xf numFmtId="164" fontId="0" fillId="8" borderId="3" xfId="1" applyNumberFormat="1" applyFont="1" applyFill="1" applyBorder="1" applyAlignment="1">
      <alignment horizontal="center" vertical="top" wrapText="1"/>
    </xf>
    <xf numFmtId="5" fontId="0" fillId="8" borderId="3" xfId="1" applyNumberFormat="1" applyFont="1" applyFill="1" applyBorder="1" applyAlignment="1">
      <alignment horizontal="center" vertical="center" wrapText="1"/>
    </xf>
    <xf numFmtId="5" fontId="6" fillId="8" borderId="5" xfId="1" applyNumberFormat="1" applyFont="1" applyFill="1" applyBorder="1"/>
    <xf numFmtId="5" fontId="6" fillId="8" borderId="6" xfId="1" applyNumberFormat="1" applyFont="1" applyFill="1" applyBorder="1"/>
    <xf numFmtId="5" fontId="6" fillId="8" borderId="7" xfId="1" applyNumberFormat="1" applyFont="1" applyFill="1" applyBorder="1"/>
    <xf numFmtId="0" fontId="0" fillId="4" borderId="0" xfId="0" applyFill="1"/>
    <xf numFmtId="0" fontId="31" fillId="4" borderId="0" xfId="0" applyFont="1" applyFill="1"/>
    <xf numFmtId="0" fontId="0" fillId="4" borderId="9" xfId="0" applyFill="1" applyBorder="1"/>
    <xf numFmtId="0" fontId="2" fillId="12" borderId="10" xfId="0" applyFont="1" applyFill="1" applyBorder="1"/>
    <xf numFmtId="0" fontId="0" fillId="12" borderId="11" xfId="0" applyFill="1" applyBorder="1"/>
    <xf numFmtId="0" fontId="0" fillId="12" borderId="12" xfId="0" applyFill="1" applyBorder="1"/>
    <xf numFmtId="0" fontId="0" fillId="0" borderId="0" xfId="0" applyAlignment="1">
      <alignment horizontal="right"/>
    </xf>
    <xf numFmtId="0" fontId="0" fillId="2" borderId="0" xfId="0" applyFill="1"/>
    <xf numFmtId="0" fontId="0" fillId="2" borderId="9" xfId="0" applyFill="1" applyBorder="1"/>
    <xf numFmtId="0" fontId="3" fillId="6" borderId="0" xfId="0" applyFont="1" applyFill="1"/>
    <xf numFmtId="0" fontId="0" fillId="6" borderId="0" xfId="0" applyFill="1"/>
    <xf numFmtId="0" fontId="0" fillId="6" borderId="9" xfId="0" applyFill="1" applyBorder="1"/>
    <xf numFmtId="0" fontId="3" fillId="2" borderId="0" xfId="0" applyFont="1" applyFill="1"/>
    <xf numFmtId="0" fontId="2" fillId="2" borderId="0" xfId="0" applyFont="1" applyFill="1"/>
    <xf numFmtId="0" fontId="32" fillId="2" borderId="0" xfId="0" applyFont="1" applyFill="1"/>
    <xf numFmtId="0" fontId="2" fillId="12" borderId="13" xfId="0" applyFont="1" applyFill="1" applyBorder="1"/>
    <xf numFmtId="0" fontId="0" fillId="0" borderId="9" xfId="0" applyBorder="1"/>
    <xf numFmtId="0" fontId="0" fillId="6" borderId="14" xfId="0" applyFill="1" applyBorder="1"/>
    <xf numFmtId="0" fontId="2" fillId="12" borderId="14" xfId="0" applyFont="1" applyFill="1" applyBorder="1"/>
    <xf numFmtId="0" fontId="4" fillId="0" borderId="0" xfId="0" applyFont="1"/>
    <xf numFmtId="0" fontId="0" fillId="12" borderId="0" xfId="0" applyFill="1"/>
    <xf numFmtId="0" fontId="0" fillId="2" borderId="14" xfId="0" applyFill="1" applyBorder="1"/>
    <xf numFmtId="0" fontId="0" fillId="2" borderId="16" xfId="0" applyFill="1" applyBorder="1"/>
    <xf numFmtId="0" fontId="0" fillId="2" borderId="17" xfId="0" applyFill="1" applyBorder="1"/>
    <xf numFmtId="0" fontId="0" fillId="2" borderId="18" xfId="0" applyFill="1" applyBorder="1"/>
    <xf numFmtId="0" fontId="32" fillId="2" borderId="17" xfId="0" applyFont="1" applyFill="1" applyBorder="1"/>
    <xf numFmtId="0" fontId="4" fillId="6" borderId="0" xfId="0" applyFont="1" applyFill="1"/>
    <xf numFmtId="0" fontId="2" fillId="12" borderId="12" xfId="0" applyFont="1" applyFill="1" applyBorder="1"/>
    <xf numFmtId="0" fontId="2" fillId="12" borderId="0" xfId="0" applyFont="1" applyFill="1"/>
    <xf numFmtId="0" fontId="0" fillId="4" borderId="10" xfId="0" applyFill="1" applyBorder="1"/>
    <xf numFmtId="0" fontId="0" fillId="6" borderId="19" xfId="0" applyFill="1" applyBorder="1"/>
    <xf numFmtId="0" fontId="0" fillId="2" borderId="11" xfId="0" applyFill="1" applyBorder="1"/>
    <xf numFmtId="0" fontId="33" fillId="12" borderId="15" xfId="0" applyFont="1" applyFill="1" applyBorder="1"/>
    <xf numFmtId="0" fontId="0" fillId="12" borderId="20" xfId="0" applyFill="1" applyBorder="1"/>
    <xf numFmtId="166" fontId="0" fillId="2" borderId="14" xfId="1" applyNumberFormat="1" applyFont="1" applyFill="1" applyBorder="1"/>
    <xf numFmtId="0" fontId="0" fillId="0" borderId="21" xfId="0" applyBorder="1"/>
    <xf numFmtId="0" fontId="35" fillId="4" borderId="19" xfId="0" applyFont="1" applyFill="1" applyBorder="1"/>
    <xf numFmtId="0" fontId="0" fillId="4" borderId="12" xfId="0" applyFill="1" applyBorder="1"/>
    <xf numFmtId="0" fontId="2" fillId="2" borderId="9" xfId="0" applyFont="1" applyFill="1" applyBorder="1"/>
    <xf numFmtId="0" fontId="2" fillId="12" borderId="15" xfId="0" applyFont="1" applyFill="1" applyBorder="1"/>
    <xf numFmtId="0" fontId="10" fillId="2" borderId="0" xfId="0" applyFont="1" applyFill="1"/>
    <xf numFmtId="0" fontId="6" fillId="2" borderId="14" xfId="0" applyFont="1" applyFill="1" applyBorder="1"/>
    <xf numFmtId="0" fontId="4" fillId="6" borderId="9" xfId="0" applyFont="1" applyFill="1" applyBorder="1"/>
    <xf numFmtId="0" fontId="4" fillId="2" borderId="14" xfId="0" applyFont="1" applyFill="1" applyBorder="1"/>
    <xf numFmtId="166" fontId="4" fillId="2" borderId="14" xfId="1" applyNumberFormat="1" applyFont="1" applyFill="1" applyBorder="1"/>
    <xf numFmtId="0" fontId="4" fillId="2" borderId="0" xfId="0" applyFont="1" applyFill="1"/>
    <xf numFmtId="0" fontId="0" fillId="0" borderId="22" xfId="0" applyBorder="1"/>
    <xf numFmtId="0" fontId="2" fillId="12" borderId="11" xfId="0" applyFont="1" applyFill="1" applyBorder="1"/>
    <xf numFmtId="0" fontId="0" fillId="6" borderId="12" xfId="0" applyFill="1" applyBorder="1"/>
    <xf numFmtId="0" fontId="0" fillId="0" borderId="23" xfId="0" applyBorder="1"/>
    <xf numFmtId="0" fontId="2" fillId="13" borderId="0" xfId="0" applyFont="1" applyFill="1"/>
    <xf numFmtId="0" fontId="0" fillId="13" borderId="0" xfId="0" applyFill="1"/>
    <xf numFmtId="0" fontId="0" fillId="13" borderId="9" xfId="0" applyFill="1" applyBorder="1"/>
    <xf numFmtId="0" fontId="0" fillId="6" borderId="18" xfId="0" applyFill="1" applyBorder="1"/>
    <xf numFmtId="0" fontId="0" fillId="4" borderId="14" xfId="0" applyFill="1" applyBorder="1"/>
    <xf numFmtId="0" fontId="0" fillId="4" borderId="19" xfId="0" applyFill="1" applyBorder="1"/>
    <xf numFmtId="0" fontId="0" fillId="4" borderId="18" xfId="0" applyFill="1" applyBorder="1"/>
    <xf numFmtId="0" fontId="0" fillId="6" borderId="17" xfId="0" applyFill="1" applyBorder="1"/>
    <xf numFmtId="0" fontId="2" fillId="13" borderId="9" xfId="0" applyFont="1" applyFill="1" applyBorder="1"/>
    <xf numFmtId="0" fontId="2" fillId="12" borderId="9" xfId="0" applyFont="1" applyFill="1" applyBorder="1"/>
    <xf numFmtId="0" fontId="0" fillId="12" borderId="9" xfId="0" applyFill="1" applyBorder="1"/>
    <xf numFmtId="0" fontId="0" fillId="4" borderId="17" xfId="0" applyFill="1" applyBorder="1"/>
    <xf numFmtId="0" fontId="0" fillId="0" borderId="0" xfId="0" applyAlignment="1">
      <alignment vertical="top" wrapText="1"/>
    </xf>
    <xf numFmtId="0" fontId="0" fillId="0" borderId="0" xfId="0" applyAlignment="1">
      <alignment vertical="top"/>
    </xf>
    <xf numFmtId="0" fontId="2" fillId="4" borderId="9" xfId="0" applyFont="1" applyFill="1" applyBorder="1"/>
    <xf numFmtId="0" fontId="3" fillId="8" borderId="0" xfId="0" applyFont="1" applyFill="1"/>
    <xf numFmtId="0" fontId="2" fillId="8" borderId="0" xfId="0" applyFont="1" applyFill="1"/>
    <xf numFmtId="0" fontId="3" fillId="2" borderId="14" xfId="0" applyFont="1" applyFill="1" applyBorder="1"/>
    <xf numFmtId="166" fontId="3" fillId="2" borderId="14" xfId="1" applyNumberFormat="1" applyFont="1" applyFill="1" applyBorder="1" applyAlignment="1">
      <alignment horizontal="center"/>
    </xf>
    <xf numFmtId="0" fontId="37" fillId="2" borderId="0" xfId="0" applyFont="1" applyFill="1"/>
    <xf numFmtId="0" fontId="37" fillId="2" borderId="14" xfId="0" applyFont="1" applyFill="1" applyBorder="1"/>
    <xf numFmtId="0" fontId="37" fillId="2" borderId="14" xfId="0" applyFont="1" applyFill="1" applyBorder="1" applyAlignment="1">
      <alignment horizontal="center"/>
    </xf>
    <xf numFmtId="0" fontId="3" fillId="2" borderId="0" xfId="0" applyFont="1" applyFill="1" applyAlignment="1">
      <alignment horizontal="right"/>
    </xf>
    <xf numFmtId="0" fontId="37" fillId="2" borderId="15" xfId="0" applyFont="1" applyFill="1" applyBorder="1"/>
    <xf numFmtId="0" fontId="37" fillId="2" borderId="16" xfId="0" applyFont="1" applyFill="1" applyBorder="1" applyAlignment="1">
      <alignment horizontal="right"/>
    </xf>
    <xf numFmtId="0" fontId="31" fillId="2" borderId="0" xfId="0" applyFont="1" applyFill="1"/>
    <xf numFmtId="166" fontId="3" fillId="2" borderId="14" xfId="1" applyNumberFormat="1" applyFont="1" applyFill="1" applyBorder="1"/>
    <xf numFmtId="0" fontId="3" fillId="6" borderId="9" xfId="0" applyFont="1" applyFill="1" applyBorder="1"/>
    <xf numFmtId="0" fontId="8" fillId="4" borderId="0" xfId="0" applyFont="1" applyFill="1"/>
    <xf numFmtId="0" fontId="3" fillId="6" borderId="0" xfId="0" applyFont="1" applyFill="1" applyAlignment="1">
      <alignment horizontal="right"/>
    </xf>
    <xf numFmtId="0" fontId="3" fillId="4" borderId="14" xfId="0" applyFont="1" applyFill="1" applyBorder="1"/>
    <xf numFmtId="0" fontId="3" fillId="4" borderId="14" xfId="0" applyFont="1" applyFill="1" applyBorder="1" applyAlignment="1">
      <alignment horizontal="center"/>
    </xf>
    <xf numFmtId="0" fontId="3" fillId="4" borderId="9" xfId="0" applyFont="1" applyFill="1" applyBorder="1"/>
    <xf numFmtId="0" fontId="3" fillId="4" borderId="9" xfId="0" applyFont="1" applyFill="1" applyBorder="1" applyAlignment="1">
      <alignment horizontal="center"/>
    </xf>
    <xf numFmtId="0" fontId="31" fillId="6" borderId="0" xfId="0" applyFont="1" applyFill="1"/>
    <xf numFmtId="0" fontId="3" fillId="6" borderId="14" xfId="0" applyFont="1" applyFill="1" applyBorder="1"/>
    <xf numFmtId="0" fontId="3" fillId="6" borderId="14" xfId="0" applyFont="1" applyFill="1" applyBorder="1" applyAlignment="1">
      <alignment horizontal="center"/>
    </xf>
    <xf numFmtId="0" fontId="37" fillId="6" borderId="9" xfId="0" applyFont="1" applyFill="1" applyBorder="1"/>
    <xf numFmtId="0" fontId="37" fillId="6" borderId="9" xfId="0" applyFont="1" applyFill="1" applyBorder="1" applyAlignment="1">
      <alignment horizontal="center"/>
    </xf>
    <xf numFmtId="0" fontId="37" fillId="6" borderId="0" xfId="0" applyFont="1" applyFill="1"/>
    <xf numFmtId="0" fontId="37" fillId="4" borderId="15" xfId="0" applyFont="1" applyFill="1" applyBorder="1"/>
    <xf numFmtId="0" fontId="37" fillId="4" borderId="0" xfId="0" applyFont="1" applyFill="1"/>
    <xf numFmtId="0" fontId="37" fillId="4" borderId="9" xfId="0" applyFont="1" applyFill="1" applyBorder="1"/>
    <xf numFmtId="0" fontId="37" fillId="4" borderId="16" xfId="0" applyFont="1" applyFill="1" applyBorder="1"/>
    <xf numFmtId="0" fontId="37" fillId="4" borderId="9" xfId="0" applyFont="1" applyFill="1" applyBorder="1" applyAlignment="1">
      <alignment horizontal="center"/>
    </xf>
    <xf numFmtId="0" fontId="37" fillId="4" borderId="18" xfId="0" applyFont="1" applyFill="1" applyBorder="1"/>
    <xf numFmtId="0" fontId="37" fillId="2" borderId="9" xfId="0" applyFont="1" applyFill="1" applyBorder="1"/>
    <xf numFmtId="0" fontId="37" fillId="2" borderId="9" xfId="0" applyFont="1" applyFill="1" applyBorder="1" applyAlignment="1">
      <alignment horizontal="center"/>
    </xf>
    <xf numFmtId="0" fontId="38" fillId="4" borderId="9" xfId="0" applyFont="1" applyFill="1" applyBorder="1"/>
    <xf numFmtId="0" fontId="37" fillId="6" borderId="0" xfId="0" applyFont="1" applyFill="1" applyAlignment="1">
      <alignment horizontal="right"/>
    </xf>
    <xf numFmtId="0" fontId="37" fillId="4" borderId="14" xfId="0" applyFont="1" applyFill="1" applyBorder="1"/>
    <xf numFmtId="0" fontId="37" fillId="6" borderId="14" xfId="0" applyFont="1" applyFill="1" applyBorder="1"/>
    <xf numFmtId="0" fontId="37" fillId="4" borderId="14" xfId="0" applyFont="1" applyFill="1" applyBorder="1" applyAlignment="1">
      <alignment horizontal="center"/>
    </xf>
    <xf numFmtId="0" fontId="37" fillId="6" borderId="14" xfId="0" applyFont="1" applyFill="1" applyBorder="1" applyAlignment="1">
      <alignment horizontal="center"/>
    </xf>
    <xf numFmtId="0" fontId="3" fillId="6" borderId="9" xfId="0" applyFont="1" applyFill="1" applyBorder="1" applyAlignment="1">
      <alignment horizontal="center"/>
    </xf>
    <xf numFmtId="0" fontId="10" fillId="6" borderId="9" xfId="0" applyFont="1" applyFill="1" applyBorder="1"/>
    <xf numFmtId="0" fontId="0" fillId="8" borderId="14" xfId="0" applyFill="1" applyBorder="1"/>
    <xf numFmtId="0" fontId="3" fillId="8" borderId="14" xfId="0" applyFont="1" applyFill="1" applyBorder="1"/>
    <xf numFmtId="0" fontId="3" fillId="8" borderId="14" xfId="0" applyFont="1" applyFill="1" applyBorder="1" applyAlignment="1">
      <alignment horizontal="center"/>
    </xf>
    <xf numFmtId="0" fontId="37" fillId="8" borderId="14" xfId="0" applyFont="1" applyFill="1" applyBorder="1"/>
    <xf numFmtId="0" fontId="37" fillId="8" borderId="14" xfId="0" applyFont="1" applyFill="1" applyBorder="1" applyAlignment="1">
      <alignment horizontal="center"/>
    </xf>
    <xf numFmtId="0" fontId="34" fillId="8" borderId="14" xfId="0" applyFont="1" applyFill="1" applyBorder="1"/>
    <xf numFmtId="0" fontId="4" fillId="8" borderId="14" xfId="0" applyFont="1" applyFill="1" applyBorder="1"/>
    <xf numFmtId="0" fontId="31" fillId="6" borderId="0" xfId="0" applyFont="1" applyFill="1" applyAlignment="1">
      <alignment horizontal="center"/>
    </xf>
    <xf numFmtId="0" fontId="2" fillId="4" borderId="15" xfId="0" applyFont="1" applyFill="1" applyBorder="1"/>
    <xf numFmtId="0" fontId="2" fillId="4" borderId="0" xfId="0" applyFont="1" applyFill="1"/>
    <xf numFmtId="0" fontId="2" fillId="4" borderId="15" xfId="0" applyFont="1" applyFill="1" applyBorder="1" applyAlignment="1">
      <alignment horizontal="left"/>
    </xf>
    <xf numFmtId="0" fontId="2" fillId="4" borderId="0" xfId="0" applyFont="1" applyFill="1" applyAlignment="1">
      <alignment horizontal="center"/>
    </xf>
    <xf numFmtId="0" fontId="31" fillId="5" borderId="0" xfId="0" applyFont="1" applyFill="1"/>
    <xf numFmtId="0" fontId="0" fillId="5" borderId="0" xfId="0" applyFill="1"/>
    <xf numFmtId="0" fontId="3" fillId="3" borderId="0" xfId="0" applyFont="1" applyFill="1"/>
    <xf numFmtId="0" fontId="23" fillId="14" borderId="11" xfId="0" applyFont="1" applyFill="1" applyBorder="1"/>
    <xf numFmtId="0" fontId="23" fillId="14" borderId="12" xfId="0" applyFont="1" applyFill="1" applyBorder="1"/>
    <xf numFmtId="0" fontId="23" fillId="14" borderId="11" xfId="0" applyFont="1" applyFill="1" applyBorder="1" applyAlignment="1">
      <alignment horizontal="left"/>
    </xf>
    <xf numFmtId="0" fontId="23" fillId="14" borderId="12" xfId="0" applyFont="1" applyFill="1" applyBorder="1" applyAlignment="1">
      <alignment horizontal="left"/>
    </xf>
    <xf numFmtId="0" fontId="23" fillId="14" borderId="13" xfId="0" applyFont="1" applyFill="1" applyBorder="1"/>
    <xf numFmtId="0" fontId="24" fillId="14" borderId="12" xfId="0" applyFont="1" applyFill="1" applyBorder="1"/>
    <xf numFmtId="0" fontId="0" fillId="3" borderId="19" xfId="0" applyFill="1" applyBorder="1"/>
    <xf numFmtId="0" fontId="0" fillId="3" borderId="14" xfId="0" applyFill="1" applyBorder="1"/>
    <xf numFmtId="0" fontId="23" fillId="14" borderId="14" xfId="0" applyFont="1" applyFill="1" applyBorder="1"/>
    <xf numFmtId="0" fontId="23" fillId="14" borderId="10" xfId="0" applyFont="1" applyFill="1" applyBorder="1"/>
    <xf numFmtId="0" fontId="23" fillId="14" borderId="0" xfId="0" applyFont="1" applyFill="1"/>
    <xf numFmtId="0" fontId="32" fillId="3" borderId="0" xfId="0" applyFont="1" applyFill="1"/>
    <xf numFmtId="0" fontId="32" fillId="3" borderId="17" xfId="0" applyFont="1" applyFill="1" applyBorder="1"/>
    <xf numFmtId="0" fontId="0" fillId="3" borderId="12" xfId="0" applyFill="1" applyBorder="1"/>
    <xf numFmtId="0" fontId="0" fillId="3" borderId="9" xfId="0" applyFill="1" applyBorder="1"/>
    <xf numFmtId="0" fontId="0" fillId="3" borderId="16" xfId="0" applyFill="1" applyBorder="1"/>
    <xf numFmtId="0" fontId="0" fillId="3" borderId="17" xfId="0" applyFill="1" applyBorder="1"/>
    <xf numFmtId="0" fontId="0" fillId="3" borderId="18" xfId="0" applyFill="1" applyBorder="1"/>
    <xf numFmtId="0" fontId="3" fillId="3" borderId="14" xfId="0" applyFont="1" applyFill="1" applyBorder="1"/>
    <xf numFmtId="0" fontId="3" fillId="3" borderId="9" xfId="0" applyFont="1" applyFill="1" applyBorder="1"/>
    <xf numFmtId="166" fontId="3" fillId="3" borderId="14" xfId="1" applyNumberFormat="1" applyFont="1" applyFill="1" applyBorder="1" applyAlignment="1">
      <alignment horizontal="center"/>
    </xf>
    <xf numFmtId="0" fontId="6" fillId="3" borderId="14" xfId="0" applyFont="1" applyFill="1" applyBorder="1"/>
    <xf numFmtId="0" fontId="4" fillId="3" borderId="9" xfId="0" applyFont="1" applyFill="1" applyBorder="1"/>
    <xf numFmtId="0" fontId="2" fillId="3" borderId="0" xfId="0" applyFont="1" applyFill="1"/>
    <xf numFmtId="0" fontId="4" fillId="3" borderId="14" xfId="0" applyFont="1" applyFill="1" applyBorder="1"/>
    <xf numFmtId="0" fontId="4" fillId="3" borderId="0" xfId="0" applyFont="1" applyFill="1"/>
    <xf numFmtId="0" fontId="2" fillId="3" borderId="9" xfId="0" applyFont="1" applyFill="1" applyBorder="1"/>
    <xf numFmtId="0" fontId="35" fillId="5" borderId="19" xfId="0" applyFont="1" applyFill="1" applyBorder="1"/>
    <xf numFmtId="0" fontId="0" fillId="5" borderId="10" xfId="0" applyFill="1" applyBorder="1"/>
    <xf numFmtId="0" fontId="0" fillId="5" borderId="12" xfId="0" applyFill="1" applyBorder="1"/>
    <xf numFmtId="0" fontId="0" fillId="5" borderId="9" xfId="0" applyFill="1" applyBorder="1"/>
    <xf numFmtId="0" fontId="37" fillId="5" borderId="9" xfId="0" applyFont="1" applyFill="1" applyBorder="1"/>
    <xf numFmtId="0" fontId="37" fillId="5" borderId="18" xfId="0" applyFont="1" applyFill="1" applyBorder="1"/>
    <xf numFmtId="0" fontId="2" fillId="5" borderId="15" xfId="0" applyFont="1" applyFill="1" applyBorder="1"/>
    <xf numFmtId="0" fontId="2" fillId="5" borderId="0" xfId="0" applyFont="1" applyFill="1"/>
    <xf numFmtId="0" fontId="2" fillId="5" borderId="15" xfId="0" applyFont="1" applyFill="1" applyBorder="1" applyAlignment="1">
      <alignment horizontal="left"/>
    </xf>
    <xf numFmtId="0" fontId="2" fillId="5" borderId="0" xfId="0" applyFont="1" applyFill="1" applyAlignment="1">
      <alignment horizontal="center"/>
    </xf>
    <xf numFmtId="0" fontId="37" fillId="5" borderId="15" xfId="0" applyFont="1" applyFill="1" applyBorder="1"/>
    <xf numFmtId="0" fontId="37" fillId="5" borderId="0" xfId="0" applyFont="1" applyFill="1"/>
    <xf numFmtId="0" fontId="37" fillId="5" borderId="16" xfId="0" applyFont="1" applyFill="1" applyBorder="1"/>
    <xf numFmtId="0" fontId="37" fillId="5" borderId="9" xfId="0" applyFont="1" applyFill="1" applyBorder="1" applyAlignment="1">
      <alignment horizontal="center"/>
    </xf>
    <xf numFmtId="0" fontId="23" fillId="14" borderId="15" xfId="0" applyFont="1" applyFill="1" applyBorder="1"/>
    <xf numFmtId="0" fontId="39" fillId="14" borderId="15" xfId="0" applyFont="1" applyFill="1" applyBorder="1"/>
    <xf numFmtId="0" fontId="23" fillId="14" borderId="20" xfId="0" applyFont="1" applyFill="1" applyBorder="1"/>
    <xf numFmtId="0" fontId="8" fillId="5" borderId="0" xfId="0" applyFont="1" applyFill="1"/>
    <xf numFmtId="0" fontId="2" fillId="5" borderId="9" xfId="0" applyFont="1" applyFill="1" applyBorder="1"/>
    <xf numFmtId="0" fontId="0" fillId="5" borderId="14" xfId="0" applyFill="1" applyBorder="1"/>
    <xf numFmtId="0" fontId="3" fillId="5" borderId="14" xfId="0" applyFont="1" applyFill="1" applyBorder="1"/>
    <xf numFmtId="0" fontId="3" fillId="5" borderId="9" xfId="0" applyFont="1" applyFill="1" applyBorder="1"/>
    <xf numFmtId="0" fontId="3" fillId="5" borderId="14" xfId="0" applyFont="1" applyFill="1" applyBorder="1" applyAlignment="1">
      <alignment horizontal="center"/>
    </xf>
    <xf numFmtId="0" fontId="3" fillId="5" borderId="9" xfId="0" applyFont="1" applyFill="1" applyBorder="1" applyAlignment="1">
      <alignment horizontal="center"/>
    </xf>
    <xf numFmtId="0" fontId="0" fillId="5" borderId="19" xfId="0" applyFill="1" applyBorder="1"/>
    <xf numFmtId="0" fontId="0" fillId="5" borderId="18" xfId="0" applyFill="1" applyBorder="1"/>
    <xf numFmtId="0" fontId="0" fillId="5" borderId="17" xfId="0" applyFill="1" applyBorder="1"/>
    <xf numFmtId="0" fontId="34" fillId="3" borderId="14" xfId="0" applyFont="1" applyFill="1" applyBorder="1"/>
    <xf numFmtId="0" fontId="10" fillId="3" borderId="9" xfId="0" applyFont="1" applyFill="1" applyBorder="1"/>
    <xf numFmtId="0" fontId="31" fillId="3" borderId="0" xfId="0" applyFont="1" applyFill="1"/>
    <xf numFmtId="0" fontId="40" fillId="3" borderId="0" xfId="0" applyFont="1" applyFill="1"/>
    <xf numFmtId="0" fontId="40" fillId="3" borderId="15" xfId="0" applyFont="1" applyFill="1" applyBorder="1"/>
    <xf numFmtId="0" fontId="40" fillId="3" borderId="16" xfId="0" applyFont="1" applyFill="1" applyBorder="1" applyAlignment="1">
      <alignment horizontal="right"/>
    </xf>
    <xf numFmtId="0" fontId="41" fillId="3" borderId="0" xfId="0" applyFont="1" applyFill="1"/>
    <xf numFmtId="0" fontId="40" fillId="3" borderId="14" xfId="0" applyFont="1" applyFill="1" applyBorder="1"/>
    <xf numFmtId="0" fontId="40" fillId="3" borderId="9" xfId="0" applyFont="1" applyFill="1" applyBorder="1"/>
    <xf numFmtId="0" fontId="42" fillId="3" borderId="9" xfId="0" applyFont="1" applyFill="1" applyBorder="1"/>
    <xf numFmtId="0" fontId="40" fillId="3" borderId="14" xfId="0" applyFont="1" applyFill="1" applyBorder="1" applyAlignment="1">
      <alignment horizontal="center"/>
    </xf>
    <xf numFmtId="0" fontId="40" fillId="3" borderId="9" xfId="0" applyFont="1" applyFill="1" applyBorder="1" applyAlignment="1">
      <alignment horizontal="center"/>
    </xf>
    <xf numFmtId="0" fontId="0" fillId="3" borderId="11" xfId="0" applyFill="1" applyBorder="1"/>
    <xf numFmtId="166" fontId="0" fillId="3" borderId="14" xfId="1" applyNumberFormat="1" applyFont="1" applyFill="1" applyBorder="1"/>
    <xf numFmtId="166" fontId="3" fillId="3" borderId="14" xfId="1" applyNumberFormat="1" applyFont="1" applyFill="1" applyBorder="1"/>
    <xf numFmtId="166" fontId="4" fillId="3" borderId="14" xfId="1" applyNumberFormat="1" applyFont="1" applyFill="1" applyBorder="1"/>
    <xf numFmtId="0" fontId="41" fillId="3" borderId="9" xfId="0" applyFont="1" applyFill="1" applyBorder="1"/>
    <xf numFmtId="0" fontId="40" fillId="3" borderId="0" xfId="0" applyFont="1" applyFill="1" applyAlignment="1">
      <alignment horizontal="right"/>
    </xf>
    <xf numFmtId="0" fontId="21" fillId="5" borderId="9" xfId="0" applyFont="1" applyFill="1" applyBorder="1"/>
    <xf numFmtId="0" fontId="22" fillId="5" borderId="9" xfId="0" applyFont="1" applyFill="1" applyBorder="1" applyAlignment="1">
      <alignment horizontal="center"/>
    </xf>
    <xf numFmtId="0" fontId="22" fillId="5" borderId="14" xfId="0" applyFont="1" applyFill="1" applyBorder="1"/>
    <xf numFmtId="0" fontId="22" fillId="5" borderId="9" xfId="0" applyFont="1" applyFill="1" applyBorder="1"/>
    <xf numFmtId="0" fontId="22" fillId="5" borderId="14" xfId="0" applyFont="1" applyFill="1" applyBorder="1" applyAlignment="1">
      <alignment horizontal="center"/>
    </xf>
    <xf numFmtId="0" fontId="3" fillId="2" borderId="9" xfId="0" applyFont="1" applyFill="1" applyBorder="1" applyAlignment="1">
      <alignment horizontal="center"/>
    </xf>
    <xf numFmtId="0" fontId="3" fillId="8" borderId="9" xfId="0" applyFont="1" applyFill="1" applyBorder="1" applyAlignment="1">
      <alignment horizontal="center"/>
    </xf>
    <xf numFmtId="0" fontId="36" fillId="3" borderId="0" xfId="0" applyFont="1" applyFill="1"/>
    <xf numFmtId="0" fontId="31" fillId="3" borderId="9" xfId="0" applyFont="1" applyFill="1" applyBorder="1" applyAlignment="1">
      <alignment horizontal="center"/>
    </xf>
    <xf numFmtId="0" fontId="0" fillId="2" borderId="19" xfId="0" applyFill="1" applyBorder="1"/>
    <xf numFmtId="5" fontId="22" fillId="11" borderId="3" xfId="1" applyNumberFormat="1" applyFont="1" applyFill="1" applyBorder="1" applyAlignment="1">
      <alignment horizontal="center"/>
    </xf>
    <xf numFmtId="0" fontId="2" fillId="2" borderId="10" xfId="0" applyFont="1" applyFill="1" applyBorder="1"/>
    <xf numFmtId="6" fontId="21" fillId="2" borderId="0" xfId="0" applyNumberFormat="1" applyFont="1" applyFill="1"/>
    <xf numFmtId="6" fontId="38" fillId="2" borderId="0" xfId="0" applyNumberFormat="1" applyFont="1" applyFill="1"/>
    <xf numFmtId="49" fontId="31" fillId="2" borderId="15" xfId="0" applyNumberFormat="1" applyFont="1" applyFill="1" applyBorder="1"/>
    <xf numFmtId="6" fontId="3" fillId="2" borderId="14" xfId="0" applyNumberFormat="1" applyFont="1" applyFill="1" applyBorder="1"/>
    <xf numFmtId="0" fontId="0" fillId="14" borderId="11" xfId="0" applyFill="1" applyBorder="1"/>
    <xf numFmtId="6" fontId="3" fillId="3" borderId="14" xfId="0" applyNumberFormat="1" applyFont="1" applyFill="1" applyBorder="1"/>
    <xf numFmtId="0" fontId="2" fillId="3" borderId="10" xfId="0" applyFont="1" applyFill="1" applyBorder="1"/>
    <xf numFmtId="6" fontId="41" fillId="3" borderId="0" xfId="0" applyNumberFormat="1" applyFont="1" applyFill="1"/>
    <xf numFmtId="49" fontId="31" fillId="3" borderId="15" xfId="0" applyNumberFormat="1" applyFont="1" applyFill="1" applyBorder="1"/>
    <xf numFmtId="6" fontId="38" fillId="3" borderId="0" xfId="0" applyNumberFormat="1" applyFont="1" applyFill="1"/>
    <xf numFmtId="0" fontId="24" fillId="14" borderId="11" xfId="0" applyFont="1" applyFill="1" applyBorder="1"/>
    <xf numFmtId="44" fontId="0" fillId="0" borderId="0" xfId="4" applyFont="1"/>
    <xf numFmtId="0" fontId="0" fillId="16" borderId="0" xfId="0" applyFill="1"/>
    <xf numFmtId="0" fontId="1" fillId="15" borderId="3" xfId="5" applyBorder="1"/>
    <xf numFmtId="167" fontId="1" fillId="15" borderId="3" xfId="5" applyNumberFormat="1" applyBorder="1"/>
    <xf numFmtId="0" fontId="30" fillId="0" borderId="0" xfId="0" applyFont="1" applyAlignment="1">
      <alignment horizontal="center" vertical="top" wrapText="1"/>
    </xf>
    <xf numFmtId="0" fontId="30" fillId="0" borderId="0" xfId="0" applyFont="1" applyAlignment="1">
      <alignment horizontal="center" vertical="center"/>
    </xf>
    <xf numFmtId="0" fontId="29" fillId="7" borderId="0" xfId="0" applyFont="1" applyFill="1" applyAlignment="1">
      <alignment horizontal="left" vertical="top"/>
    </xf>
    <xf numFmtId="0" fontId="43" fillId="14" borderId="0" xfId="0" applyFont="1" applyFill="1" applyAlignment="1">
      <alignment horizontal="left" vertical="top"/>
    </xf>
    <xf numFmtId="0" fontId="6" fillId="3" borderId="0" xfId="0" applyFont="1" applyFill="1" applyAlignment="1">
      <alignment horizontal="left" wrapText="1"/>
    </xf>
    <xf numFmtId="0" fontId="7" fillId="0" borderId="3" xfId="0" applyFont="1" applyBorder="1" applyAlignment="1">
      <alignment horizontal="center" vertical="center" wrapText="1"/>
    </xf>
    <xf numFmtId="49" fontId="7" fillId="0" borderId="0" xfId="0" applyNumberFormat="1" applyFont="1" applyAlignment="1">
      <alignment horizontal="center" vertical="center" wrapText="1"/>
    </xf>
    <xf numFmtId="49" fontId="7" fillId="0" borderId="8" xfId="0" applyNumberFormat="1" applyFont="1" applyBorder="1" applyAlignment="1">
      <alignment horizontal="center" vertical="center" wrapText="1"/>
    </xf>
    <xf numFmtId="164" fontId="6" fillId="0" borderId="0" xfId="1" applyNumberFormat="1" applyFont="1" applyAlignment="1">
      <alignment horizontal="left" vertical="center" wrapText="1"/>
    </xf>
    <xf numFmtId="0" fontId="6" fillId="9" borderId="0" xfId="0" applyFont="1" applyFill="1" applyAlignment="1">
      <alignment horizontal="left" vertical="top" wrapText="1"/>
    </xf>
    <xf numFmtId="5" fontId="5" fillId="4" borderId="0" xfId="1" applyNumberFormat="1" applyFont="1" applyFill="1" applyAlignment="1">
      <alignment horizontal="center"/>
    </xf>
    <xf numFmtId="49" fontId="2" fillId="0" borderId="0" xfId="0" applyNumberFormat="1" applyFont="1" applyAlignment="1">
      <alignment horizontal="center"/>
    </xf>
  </cellXfs>
  <cellStyles count="6">
    <cellStyle name="20% - Accent1" xfId="5" builtinId="30"/>
    <cellStyle name="Comma" xfId="1" builtinId="3"/>
    <cellStyle name="Comma 2" xfId="3" xr:uid="{62C06AF9-A7A7-4D98-BD1A-A9791FD06906}"/>
    <cellStyle name="Currency" xfId="4" builtinId="4"/>
    <cellStyle name="Normal" xfId="0" builtinId="0"/>
    <cellStyle name="Percent" xfId="2" builtinId="5"/>
  </cellStyles>
  <dxfs count="0"/>
  <tableStyles count="0" defaultTableStyle="TableStyleMedium2" defaultPivotStyle="PivotStyleLight16"/>
  <colors>
    <mruColors>
      <color rgb="FF00FF00"/>
      <color rgb="FF00FFFF"/>
      <color rgb="FF009999"/>
      <color rgb="FFFF99FF"/>
      <color rgb="FFD60093"/>
      <color rgb="FF0000FF"/>
      <color rgb="FF99FF66"/>
      <color rgb="FFFF99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D992F-37A3-4128-B6B1-17B5A9785FFD}">
  <sheetPr>
    <pageSetUpPr fitToPage="1"/>
  </sheetPr>
  <dimension ref="A1:R85"/>
  <sheetViews>
    <sheetView topLeftCell="A25" workbookViewId="0">
      <selection activeCell="B29" sqref="B29"/>
    </sheetView>
  </sheetViews>
  <sheetFormatPr defaultRowHeight="15" x14ac:dyDescent="0.25"/>
  <cols>
    <col min="1" max="1" width="10" customWidth="1"/>
    <col min="2" max="2" width="16.28515625" customWidth="1"/>
    <col min="3" max="3" width="24.7109375" customWidth="1"/>
    <col min="4" max="4" width="3.85546875" customWidth="1"/>
    <col min="5" max="5" width="12.5703125" customWidth="1"/>
    <col min="6" max="6" width="8.7109375" customWidth="1"/>
    <col min="7" max="7" width="11.7109375" customWidth="1"/>
    <col min="8" max="8" width="6.85546875" customWidth="1"/>
    <col min="9" max="9" width="3.5703125" customWidth="1"/>
    <col min="10" max="10" width="5.28515625" customWidth="1"/>
    <col min="11" max="11" width="7.85546875" customWidth="1"/>
    <col min="12" max="12" width="12.7109375" customWidth="1"/>
    <col min="13" max="13" width="24.5703125" customWidth="1"/>
    <col min="19" max="19" width="9.28515625" customWidth="1"/>
  </cols>
  <sheetData>
    <row r="1" spans="1:18" s="1" customFormat="1" ht="21.75" customHeight="1" x14ac:dyDescent="0.25">
      <c r="A1" s="431" t="s">
        <v>388</v>
      </c>
      <c r="B1" s="431"/>
      <c r="C1" s="431"/>
      <c r="D1" s="431"/>
      <c r="E1" s="431"/>
      <c r="F1" s="431"/>
      <c r="G1" s="431"/>
    </row>
    <row r="2" spans="1:18" s="1" customFormat="1" ht="21.75" customHeight="1" x14ac:dyDescent="0.25">
      <c r="A2" s="431"/>
      <c r="B2" s="431"/>
      <c r="C2" s="431"/>
      <c r="D2" s="431"/>
      <c r="E2" s="431"/>
      <c r="F2" s="431"/>
      <c r="G2" s="431"/>
      <c r="K2" s="430" t="s">
        <v>376</v>
      </c>
      <c r="L2" s="430"/>
      <c r="M2" s="430"/>
    </row>
    <row r="3" spans="1:18" ht="15" customHeight="1" x14ac:dyDescent="0.25">
      <c r="A3" s="2" t="s">
        <v>351</v>
      </c>
      <c r="K3" s="429" t="s">
        <v>377</v>
      </c>
      <c r="L3" s="429"/>
      <c r="M3" s="429"/>
    </row>
    <row r="4" spans="1:18" ht="16.5" customHeight="1" thickBot="1" x14ac:dyDescent="0.3">
      <c r="K4" s="429"/>
      <c r="L4" s="429"/>
      <c r="M4" s="429"/>
    </row>
    <row r="5" spans="1:18" ht="16.5" customHeight="1" thickTop="1" x14ac:dyDescent="0.25">
      <c r="A5" s="210" t="s">
        <v>362</v>
      </c>
      <c r="B5" s="209"/>
      <c r="C5" s="292" t="s">
        <v>366</v>
      </c>
      <c r="D5" s="212" t="s">
        <v>0</v>
      </c>
      <c r="E5" s="213"/>
      <c r="F5" s="214"/>
      <c r="K5" s="429"/>
      <c r="L5" s="429"/>
      <c r="M5" s="429"/>
      <c r="R5" s="215"/>
    </row>
    <row r="6" spans="1:18" ht="15.75" x14ac:dyDescent="0.25">
      <c r="A6" s="218" t="s">
        <v>363</v>
      </c>
      <c r="B6" s="219"/>
      <c r="C6" s="313" t="s">
        <v>367</v>
      </c>
      <c r="D6" s="216"/>
      <c r="E6" s="216"/>
      <c r="F6" s="217"/>
    </row>
    <row r="7" spans="1:18" ht="15.75" x14ac:dyDescent="0.25">
      <c r="A7" s="221" t="s">
        <v>364</v>
      </c>
      <c r="B7" s="216"/>
      <c r="C7" s="407" t="s">
        <v>368</v>
      </c>
      <c r="D7" s="221" t="s">
        <v>370</v>
      </c>
      <c r="E7" s="221"/>
      <c r="F7" s="217"/>
    </row>
    <row r="8" spans="1:18" ht="16.5" thickBot="1" x14ac:dyDescent="0.3">
      <c r="A8" s="274" t="s">
        <v>365</v>
      </c>
      <c r="B8" s="275"/>
      <c r="C8" s="408" t="s">
        <v>369</v>
      </c>
      <c r="D8" s="221"/>
      <c r="E8" s="221" t="s">
        <v>373</v>
      </c>
      <c r="F8" s="217"/>
    </row>
    <row r="9" spans="1:18" ht="16.5" customHeight="1" thickTop="1" x14ac:dyDescent="0.25">
      <c r="C9" s="225"/>
      <c r="D9" s="278" t="s">
        <v>371</v>
      </c>
      <c r="E9" s="278"/>
      <c r="F9" s="217"/>
      <c r="G9" s="212" t="s">
        <v>1</v>
      </c>
      <c r="H9" s="213"/>
      <c r="I9" s="213"/>
      <c r="J9" s="213"/>
      <c r="K9" s="212" t="s">
        <v>395</v>
      </c>
      <c r="L9" s="224" t="s">
        <v>352</v>
      </c>
    </row>
    <row r="10" spans="1:18" ht="16.5" thickBot="1" x14ac:dyDescent="0.3">
      <c r="C10" s="225"/>
      <c r="D10" s="278"/>
      <c r="E10" s="278" t="s">
        <v>353</v>
      </c>
      <c r="F10" s="217"/>
      <c r="G10" s="221" t="s">
        <v>370</v>
      </c>
      <c r="H10" s="216"/>
      <c r="I10" s="216"/>
      <c r="J10" s="216"/>
      <c r="K10" s="417">
        <v>7700</v>
      </c>
      <c r="L10" s="227" t="s">
        <v>354</v>
      </c>
    </row>
    <row r="11" spans="1:18" ht="17.25" thickTop="1" thickBot="1" x14ac:dyDescent="0.3">
      <c r="A11" s="228"/>
      <c r="C11" s="225"/>
      <c r="D11" s="216"/>
      <c r="E11" s="216"/>
      <c r="F11" s="217"/>
      <c r="G11" s="281" t="s">
        <v>373</v>
      </c>
      <c r="H11" s="216"/>
      <c r="I11" s="216"/>
      <c r="J11" s="413"/>
      <c r="K11" s="414">
        <v>6200</v>
      </c>
      <c r="L11" s="230"/>
    </row>
    <row r="12" spans="1:18" ht="16.5" thickTop="1" x14ac:dyDescent="0.25">
      <c r="C12" s="225"/>
      <c r="D12" s="216"/>
      <c r="E12" s="216"/>
      <c r="F12" s="217"/>
      <c r="G12" s="282" t="s">
        <v>371</v>
      </c>
      <c r="H12" s="223"/>
      <c r="I12" s="216"/>
      <c r="J12" s="212" t="s">
        <v>394</v>
      </c>
      <c r="K12" s="213"/>
      <c r="L12" s="230"/>
    </row>
    <row r="13" spans="1:18" ht="16.5" customHeight="1" thickBot="1" x14ac:dyDescent="0.3">
      <c r="C13" s="225"/>
      <c r="D13" s="231"/>
      <c r="E13" s="232"/>
      <c r="F13" s="233"/>
      <c r="G13" s="283" t="s">
        <v>353</v>
      </c>
      <c r="H13" s="234"/>
      <c r="I13" s="216"/>
      <c r="J13" s="416" t="s">
        <v>389</v>
      </c>
      <c r="K13" s="415"/>
      <c r="L13" s="230"/>
    </row>
    <row r="14" spans="1:18" ht="16.5" customHeight="1" thickTop="1" thickBot="1" x14ac:dyDescent="0.3">
      <c r="B14" s="224" t="s">
        <v>2</v>
      </c>
      <c r="C14" s="236" t="s">
        <v>3</v>
      </c>
      <c r="D14" s="237" t="s">
        <v>4</v>
      </c>
      <c r="E14" s="214"/>
      <c r="F14" s="237" t="s">
        <v>5</v>
      </c>
      <c r="G14" s="229"/>
      <c r="H14" s="229"/>
      <c r="I14" s="238"/>
      <c r="J14" s="411"/>
      <c r="K14" s="240"/>
      <c r="L14" s="216"/>
      <c r="M14" s="224" t="s">
        <v>6</v>
      </c>
    </row>
    <row r="15" spans="1:18" ht="16.5" customHeight="1" thickTop="1" thickBot="1" x14ac:dyDescent="0.3">
      <c r="B15" s="230"/>
      <c r="C15" s="220"/>
      <c r="D15" s="216"/>
      <c r="E15" s="217"/>
      <c r="F15" s="219"/>
      <c r="G15" s="219"/>
      <c r="H15" s="219"/>
      <c r="I15" s="241" t="s">
        <v>355</v>
      </c>
      <c r="J15" s="242"/>
      <c r="K15" s="221" t="s">
        <v>370</v>
      </c>
      <c r="L15" s="221"/>
      <c r="M15" s="243"/>
    </row>
    <row r="16" spans="1:18" ht="16.5" customHeight="1" thickTop="1" thickBot="1" x14ac:dyDescent="0.3">
      <c r="B16" s="276" t="s">
        <v>370</v>
      </c>
      <c r="C16" s="286" t="s">
        <v>370</v>
      </c>
      <c r="D16" s="221" t="s">
        <v>370</v>
      </c>
      <c r="E16" s="221"/>
      <c r="F16" s="244"/>
      <c r="G16" s="218" t="s">
        <v>370</v>
      </c>
      <c r="H16" s="219"/>
      <c r="I16" s="245" t="s">
        <v>374</v>
      </c>
      <c r="J16" s="246" t="s">
        <v>356</v>
      </c>
      <c r="K16" s="221"/>
      <c r="L16" s="284" t="s">
        <v>373</v>
      </c>
      <c r="M16" s="285" t="s">
        <v>370</v>
      </c>
    </row>
    <row r="17" spans="2:13" ht="15.75" customHeight="1" thickTop="1" x14ac:dyDescent="0.25">
      <c r="B17" s="277" t="s">
        <v>373</v>
      </c>
      <c r="C17" s="313" t="s">
        <v>375</v>
      </c>
      <c r="D17" s="221"/>
      <c r="E17" s="221" t="s">
        <v>373</v>
      </c>
      <c r="F17" s="217"/>
      <c r="G17" s="322" t="s">
        <v>375</v>
      </c>
      <c r="H17" s="212" t="s">
        <v>357</v>
      </c>
      <c r="I17" s="229"/>
      <c r="J17" s="211"/>
      <c r="K17" s="278" t="s">
        <v>371</v>
      </c>
      <c r="L17" s="305"/>
      <c r="M17" s="277" t="s">
        <v>373</v>
      </c>
    </row>
    <row r="18" spans="2:13" ht="15" customHeight="1" x14ac:dyDescent="0.25">
      <c r="B18" s="279" t="s">
        <v>371</v>
      </c>
      <c r="C18" s="296" t="s">
        <v>371</v>
      </c>
      <c r="D18" s="278" t="s">
        <v>371</v>
      </c>
      <c r="E18" s="278"/>
      <c r="F18" s="247"/>
      <c r="G18" s="298" t="s">
        <v>371</v>
      </c>
      <c r="H18" s="248" t="s">
        <v>267</v>
      </c>
      <c r="I18" s="229"/>
      <c r="J18" s="211"/>
      <c r="K18" s="278"/>
      <c r="L18" s="305" t="s">
        <v>353</v>
      </c>
      <c r="M18" s="279" t="s">
        <v>371</v>
      </c>
    </row>
    <row r="19" spans="2:13" ht="16.5" customHeight="1" x14ac:dyDescent="0.25">
      <c r="B19" s="280" t="s">
        <v>353</v>
      </c>
      <c r="C19" s="297" t="s">
        <v>358</v>
      </c>
      <c r="D19" s="278"/>
      <c r="E19" s="278" t="s">
        <v>353</v>
      </c>
      <c r="F19" s="247"/>
      <c r="G19" s="298" t="s">
        <v>358</v>
      </c>
      <c r="H19" s="323" t="s">
        <v>370</v>
      </c>
      <c r="I19" s="324"/>
      <c r="J19" s="211"/>
      <c r="K19" s="249"/>
      <c r="L19" s="217"/>
      <c r="M19" s="306" t="s">
        <v>353</v>
      </c>
    </row>
    <row r="20" spans="2:13" ht="15.75" x14ac:dyDescent="0.25">
      <c r="B20" s="250"/>
      <c r="C20" s="251"/>
      <c r="D20" s="222"/>
      <c r="E20" s="222"/>
      <c r="F20" s="247"/>
      <c r="G20" s="219"/>
      <c r="H20" s="325"/>
      <c r="I20" s="326" t="s">
        <v>374</v>
      </c>
      <c r="J20" s="211"/>
      <c r="K20" s="216"/>
      <c r="L20" s="217"/>
      <c r="M20" s="243"/>
    </row>
    <row r="21" spans="2:13" ht="15.75" x14ac:dyDescent="0.25">
      <c r="B21" s="252"/>
      <c r="C21" s="220"/>
      <c r="D21" s="216"/>
      <c r="E21" s="216"/>
      <c r="F21" s="217"/>
      <c r="G21" s="219"/>
      <c r="H21" s="299" t="s">
        <v>371</v>
      </c>
      <c r="I21" s="300"/>
      <c r="J21" s="301"/>
      <c r="K21" s="216"/>
      <c r="L21" s="217"/>
      <c r="M21" s="253"/>
    </row>
    <row r="22" spans="2:13" ht="16.5" thickBot="1" x14ac:dyDescent="0.3">
      <c r="B22" s="230"/>
      <c r="C22" s="220"/>
      <c r="D22" s="254"/>
      <c r="E22" s="216"/>
      <c r="F22" s="216"/>
      <c r="G22" s="255"/>
      <c r="H22" s="302"/>
      <c r="I22" s="303" t="s">
        <v>359</v>
      </c>
      <c r="J22" s="304"/>
      <c r="K22" s="216"/>
      <c r="L22" s="217"/>
      <c r="M22" s="230"/>
    </row>
    <row r="23" spans="2:13" ht="15.75" thickTop="1" x14ac:dyDescent="0.25">
      <c r="B23" s="224" t="s">
        <v>7</v>
      </c>
      <c r="C23" s="236" t="s">
        <v>8</v>
      </c>
      <c r="D23" s="256" t="s">
        <v>9</v>
      </c>
      <c r="E23" s="214"/>
      <c r="F23" s="256" t="s">
        <v>10</v>
      </c>
      <c r="G23" s="229"/>
      <c r="H23" s="214"/>
      <c r="I23" s="257"/>
      <c r="J23" s="256" t="s">
        <v>12</v>
      </c>
      <c r="K23" s="213"/>
      <c r="L23" s="214"/>
      <c r="M23" s="224" t="s">
        <v>13</v>
      </c>
    </row>
    <row r="24" spans="2:13" x14ac:dyDescent="0.25">
      <c r="B24" s="315"/>
      <c r="C24" s="220"/>
      <c r="D24" s="219"/>
      <c r="E24" s="220"/>
      <c r="F24" s="209"/>
      <c r="G24" s="209"/>
      <c r="H24" s="258"/>
      <c r="I24" s="220"/>
      <c r="J24" s="219"/>
      <c r="K24" s="219"/>
      <c r="L24" s="220"/>
      <c r="M24" s="230"/>
    </row>
    <row r="25" spans="2:13" ht="15.75" x14ac:dyDescent="0.25">
      <c r="B25" s="316" t="s">
        <v>370</v>
      </c>
      <c r="C25" s="286" t="s">
        <v>370</v>
      </c>
      <c r="D25" s="218" t="s">
        <v>370</v>
      </c>
      <c r="E25" s="286"/>
      <c r="F25" s="287" t="s">
        <v>370</v>
      </c>
      <c r="G25" s="258"/>
      <c r="H25" s="219"/>
      <c r="I25" s="220"/>
      <c r="J25" s="218" t="s">
        <v>370</v>
      </c>
      <c r="K25" s="218"/>
      <c r="L25" s="220"/>
      <c r="M25" s="276" t="s">
        <v>370</v>
      </c>
    </row>
    <row r="26" spans="2:13" ht="15.75" x14ac:dyDescent="0.25">
      <c r="B26" s="317" t="s">
        <v>398</v>
      </c>
      <c r="C26" s="313" t="s">
        <v>375</v>
      </c>
      <c r="D26" s="218"/>
      <c r="E26" s="286" t="s">
        <v>375</v>
      </c>
      <c r="F26" s="273" t="s">
        <v>374</v>
      </c>
      <c r="G26" s="259" t="s">
        <v>11</v>
      </c>
      <c r="H26" s="260"/>
      <c r="I26" s="261"/>
      <c r="J26" s="218"/>
      <c r="K26" s="218" t="s">
        <v>375</v>
      </c>
      <c r="L26" s="220"/>
      <c r="M26" s="277" t="s">
        <v>373</v>
      </c>
    </row>
    <row r="27" spans="2:13" ht="15.75" x14ac:dyDescent="0.25">
      <c r="B27" s="318" t="s">
        <v>371</v>
      </c>
      <c r="C27" s="296" t="s">
        <v>371</v>
      </c>
      <c r="D27" s="298" t="s">
        <v>371</v>
      </c>
      <c r="E27" s="296"/>
      <c r="F27" s="307" t="s">
        <v>372</v>
      </c>
      <c r="G27" s="218" t="s">
        <v>370</v>
      </c>
      <c r="H27" s="219"/>
      <c r="I27" s="220"/>
      <c r="J27" s="298" t="s">
        <v>371</v>
      </c>
      <c r="K27" s="298"/>
      <c r="L27" s="296"/>
      <c r="M27" s="279" t="s">
        <v>371</v>
      </c>
    </row>
    <row r="28" spans="2:13" ht="15.75" x14ac:dyDescent="0.25">
      <c r="B28" s="319" t="s">
        <v>353</v>
      </c>
      <c r="C28" s="297" t="s">
        <v>360</v>
      </c>
      <c r="D28" s="298"/>
      <c r="E28" s="296" t="s">
        <v>358</v>
      </c>
      <c r="F28" s="303" t="s">
        <v>359</v>
      </c>
      <c r="G28" s="288" t="s">
        <v>375</v>
      </c>
      <c r="H28" s="219"/>
      <c r="I28" s="220"/>
      <c r="J28" s="298"/>
      <c r="K28" s="308" t="s">
        <v>361</v>
      </c>
      <c r="L28" s="296"/>
      <c r="M28" s="306" t="s">
        <v>353</v>
      </c>
    </row>
    <row r="29" spans="2:13" ht="15.75" x14ac:dyDescent="0.25">
      <c r="B29" s="320"/>
      <c r="C29" s="314"/>
      <c r="D29" s="219"/>
      <c r="E29" s="220"/>
      <c r="F29" s="211"/>
      <c r="G29" s="298" t="s">
        <v>371</v>
      </c>
      <c r="H29" s="298"/>
      <c r="I29" s="220"/>
      <c r="J29" s="219"/>
      <c r="K29" s="219"/>
      <c r="L29" s="220"/>
      <c r="M29" s="230"/>
    </row>
    <row r="30" spans="2:13" ht="15" customHeight="1" thickBot="1" x14ac:dyDescent="0.3">
      <c r="B30" s="321"/>
      <c r="C30" s="251"/>
      <c r="D30" s="219"/>
      <c r="E30" s="262"/>
      <c r="F30" s="211"/>
      <c r="G30" s="308" t="s">
        <v>358</v>
      </c>
      <c r="H30" s="298"/>
      <c r="I30" s="220"/>
      <c r="J30" s="219"/>
      <c r="K30" s="219"/>
      <c r="L30" s="220"/>
      <c r="M30" s="230"/>
    </row>
    <row r="31" spans="2:13" ht="15.75" thickTop="1" x14ac:dyDescent="0.25">
      <c r="B31" s="224" t="s">
        <v>14</v>
      </c>
      <c r="C31" s="236" t="s">
        <v>15</v>
      </c>
      <c r="D31" s="256" t="s">
        <v>16</v>
      </c>
      <c r="E31" s="213"/>
      <c r="F31" s="214"/>
      <c r="G31" s="256" t="s">
        <v>17</v>
      </c>
      <c r="H31" s="213"/>
      <c r="I31" s="214"/>
      <c r="J31" s="256" t="s">
        <v>18</v>
      </c>
      <c r="K31" s="213"/>
      <c r="L31" s="214"/>
      <c r="M31" s="224" t="s">
        <v>19</v>
      </c>
    </row>
    <row r="32" spans="2:13" x14ac:dyDescent="0.25">
      <c r="B32" s="263"/>
      <c r="C32" s="211"/>
      <c r="D32" s="219"/>
      <c r="E32" s="219"/>
      <c r="F32" s="220"/>
      <c r="G32" s="219"/>
      <c r="H32" s="219"/>
      <c r="I32" s="220"/>
      <c r="J32" s="219"/>
      <c r="K32" s="219"/>
      <c r="L32" s="220"/>
      <c r="M32" s="226"/>
    </row>
    <row r="33" spans="1:13" ht="15.75" x14ac:dyDescent="0.25">
      <c r="B33" s="289" t="s">
        <v>370</v>
      </c>
      <c r="C33" s="291" t="s">
        <v>370</v>
      </c>
      <c r="D33" s="293" t="s">
        <v>370</v>
      </c>
      <c r="E33" s="218"/>
      <c r="F33" s="220"/>
      <c r="G33" s="293" t="s">
        <v>370</v>
      </c>
      <c r="H33" s="219"/>
      <c r="I33" s="220"/>
      <c r="J33" s="293" t="s">
        <v>370</v>
      </c>
      <c r="K33" s="218"/>
      <c r="L33" s="220"/>
      <c r="M33" s="294" t="s">
        <v>370</v>
      </c>
    </row>
    <row r="34" spans="1:13" ht="15.75" x14ac:dyDescent="0.25">
      <c r="B34" s="290" t="s">
        <v>374</v>
      </c>
      <c r="C34" s="292" t="s">
        <v>374</v>
      </c>
      <c r="D34" s="218"/>
      <c r="E34" s="218" t="s">
        <v>375</v>
      </c>
      <c r="F34" s="220"/>
      <c r="G34" s="288" t="s">
        <v>375</v>
      </c>
      <c r="H34" s="219"/>
      <c r="I34" s="220"/>
      <c r="J34" s="218"/>
      <c r="K34" s="218" t="s">
        <v>375</v>
      </c>
      <c r="L34" s="220"/>
      <c r="M34" s="295" t="s">
        <v>375</v>
      </c>
    </row>
    <row r="35" spans="1:13" ht="15.75" x14ac:dyDescent="0.25">
      <c r="B35" s="309" t="s">
        <v>371</v>
      </c>
      <c r="C35" s="301" t="s">
        <v>371</v>
      </c>
      <c r="D35" s="298" t="s">
        <v>371</v>
      </c>
      <c r="E35" s="298"/>
      <c r="F35" s="296"/>
      <c r="G35" s="298" t="s">
        <v>371</v>
      </c>
      <c r="H35" s="298"/>
      <c r="I35" s="296"/>
      <c r="J35" s="298" t="s">
        <v>371</v>
      </c>
      <c r="K35" s="298"/>
      <c r="L35" s="296"/>
      <c r="M35" s="310" t="s">
        <v>371</v>
      </c>
    </row>
    <row r="36" spans="1:13" ht="15.75" x14ac:dyDescent="0.25">
      <c r="B36" s="311" t="s">
        <v>359</v>
      </c>
      <c r="C36" s="303" t="s">
        <v>359</v>
      </c>
      <c r="D36" s="298"/>
      <c r="E36" s="298" t="s">
        <v>358</v>
      </c>
      <c r="F36" s="296"/>
      <c r="G36" s="308" t="s">
        <v>358</v>
      </c>
      <c r="H36" s="298"/>
      <c r="I36" s="296"/>
      <c r="J36" s="298"/>
      <c r="K36" s="298" t="s">
        <v>358</v>
      </c>
      <c r="L36" s="296"/>
      <c r="M36" s="312" t="s">
        <v>358</v>
      </c>
    </row>
    <row r="37" spans="1:13" x14ac:dyDescent="0.25">
      <c r="B37" s="263"/>
      <c r="C37" s="211"/>
      <c r="D37" s="219"/>
      <c r="E37" s="219"/>
      <c r="F37" s="220"/>
      <c r="G37" s="219"/>
      <c r="H37" s="219"/>
      <c r="I37" s="220"/>
      <c r="J37" s="219"/>
      <c r="K37" s="219"/>
      <c r="L37" s="220"/>
      <c r="M37" s="226"/>
    </row>
    <row r="38" spans="1:13" ht="15.75" thickBot="1" x14ac:dyDescent="0.3">
      <c r="B38" s="264"/>
      <c r="C38" s="265"/>
      <c r="D38" s="266"/>
      <c r="E38" s="266"/>
      <c r="F38" s="262"/>
      <c r="G38" s="266"/>
      <c r="H38" s="266"/>
      <c r="I38" s="262"/>
      <c r="J38" s="266"/>
      <c r="K38" s="266"/>
      <c r="L38" s="262"/>
      <c r="M38" s="239"/>
    </row>
    <row r="39" spans="1:13" ht="15.75" thickTop="1" x14ac:dyDescent="0.25">
      <c r="B39" s="227" t="s">
        <v>20</v>
      </c>
      <c r="C39" s="267" t="s">
        <v>21</v>
      </c>
      <c r="D39" s="237" t="s">
        <v>22</v>
      </c>
      <c r="E39" s="237"/>
      <c r="F39" s="268"/>
      <c r="G39" s="237" t="s">
        <v>23</v>
      </c>
      <c r="H39" s="237"/>
      <c r="I39" s="269"/>
    </row>
    <row r="40" spans="1:13" ht="15.75" x14ac:dyDescent="0.25">
      <c r="B40" s="289" t="s">
        <v>370</v>
      </c>
      <c r="C40" s="291" t="s">
        <v>370</v>
      </c>
      <c r="D40" s="218" t="s">
        <v>370</v>
      </c>
      <c r="E40" s="218"/>
      <c r="F40" s="286"/>
      <c r="G40" s="218" t="s">
        <v>370</v>
      </c>
      <c r="H40" s="219"/>
      <c r="I40" s="220"/>
    </row>
    <row r="41" spans="1:13" ht="15.75" x14ac:dyDescent="0.25">
      <c r="B41" s="290" t="s">
        <v>374</v>
      </c>
      <c r="C41" s="292" t="s">
        <v>374</v>
      </c>
      <c r="D41" s="218"/>
      <c r="E41" s="218" t="s">
        <v>375</v>
      </c>
      <c r="F41" s="286"/>
      <c r="G41" s="288" t="s">
        <v>375</v>
      </c>
      <c r="H41" s="219"/>
      <c r="I41" s="220"/>
    </row>
    <row r="42" spans="1:13" ht="15.75" x14ac:dyDescent="0.25">
      <c r="B42" s="309" t="s">
        <v>371</v>
      </c>
      <c r="C42" s="301" t="s">
        <v>371</v>
      </c>
      <c r="D42" s="298" t="s">
        <v>371</v>
      </c>
      <c r="E42" s="298"/>
      <c r="F42" s="296"/>
      <c r="G42" s="298" t="s">
        <v>371</v>
      </c>
      <c r="H42" s="298"/>
      <c r="I42" s="220"/>
    </row>
    <row r="43" spans="1:13" ht="16.5" thickBot="1" x14ac:dyDescent="0.3">
      <c r="B43" s="311" t="s">
        <v>359</v>
      </c>
      <c r="C43" s="303" t="s">
        <v>359</v>
      </c>
      <c r="D43" s="298"/>
      <c r="E43" s="298" t="s">
        <v>358</v>
      </c>
      <c r="F43" s="296"/>
      <c r="G43" s="308" t="s">
        <v>358</v>
      </c>
      <c r="H43" s="298"/>
      <c r="I43" s="220"/>
    </row>
    <row r="44" spans="1:13" ht="15.75" thickTop="1" x14ac:dyDescent="0.25">
      <c r="B44" s="263"/>
      <c r="C44" s="209"/>
      <c r="D44" s="246"/>
      <c r="E44" s="235"/>
      <c r="F44" s="220"/>
      <c r="G44" s="219"/>
      <c r="H44" s="219"/>
      <c r="I44" s="220"/>
    </row>
    <row r="45" spans="1:13" x14ac:dyDescent="0.25">
      <c r="B45" s="263"/>
      <c r="C45" s="209"/>
      <c r="D45" s="211"/>
      <c r="E45" s="219"/>
      <c r="F45" s="220"/>
      <c r="G45" s="219"/>
      <c r="H45" s="219"/>
      <c r="I45" s="220"/>
    </row>
    <row r="46" spans="1:13" ht="15.75" thickBot="1" x14ac:dyDescent="0.3">
      <c r="B46" s="264"/>
      <c r="C46" s="270"/>
      <c r="D46" s="265"/>
      <c r="E46" s="266"/>
      <c r="F46" s="262"/>
      <c r="G46" s="266"/>
      <c r="H46" s="266"/>
      <c r="I46" s="262"/>
    </row>
    <row r="47" spans="1:13" ht="15.75" thickTop="1" x14ac:dyDescent="0.25"/>
    <row r="48" spans="1:13" ht="16.5" customHeight="1" x14ac:dyDescent="0.25">
      <c r="A48" s="271"/>
      <c r="B48" s="271"/>
      <c r="C48" s="271"/>
      <c r="D48" s="271"/>
      <c r="E48" s="271"/>
      <c r="F48" s="271"/>
      <c r="G48" s="271"/>
      <c r="H48" s="271"/>
      <c r="I48" s="271"/>
      <c r="J48" s="271"/>
      <c r="K48" s="271"/>
      <c r="L48" s="271"/>
      <c r="M48" s="271"/>
    </row>
    <row r="49" spans="1:13" x14ac:dyDescent="0.25">
      <c r="A49" s="271"/>
      <c r="B49" s="271"/>
      <c r="C49" s="271"/>
      <c r="D49" s="271"/>
      <c r="E49" s="271"/>
      <c r="F49" s="271"/>
      <c r="G49" s="271"/>
      <c r="H49" s="271"/>
      <c r="I49" s="271"/>
      <c r="J49" s="271"/>
      <c r="K49" s="271"/>
      <c r="L49" s="271"/>
      <c r="M49" s="271"/>
    </row>
    <row r="52" spans="1:13" s="4" customFormat="1" ht="16.5" customHeight="1" x14ac:dyDescent="0.25">
      <c r="A52"/>
      <c r="C52"/>
    </row>
    <row r="60" spans="1:13" ht="16.5" customHeight="1" x14ac:dyDescent="0.25"/>
    <row r="61" spans="1:13" s="272" customFormat="1" x14ac:dyDescent="0.25"/>
    <row r="63" spans="1:13" ht="14.25" customHeight="1" x14ac:dyDescent="0.25"/>
    <row r="64" spans="1:13" ht="18.75" customHeight="1" x14ac:dyDescent="0.25"/>
    <row r="85" s="272" customFormat="1" x14ac:dyDescent="0.25"/>
  </sheetData>
  <mergeCells count="3">
    <mergeCell ref="K3:M5"/>
    <mergeCell ref="K2:M2"/>
    <mergeCell ref="A1:G2"/>
  </mergeCells>
  <printOptions horizontalCentered="1"/>
  <pageMargins left="0.25" right="0.25" top="0.75" bottom="0.75" header="0.3" footer="0.3"/>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A5898-43E9-4143-BFEA-0A19DC8E19B9}">
  <sheetPr>
    <pageSetUpPr fitToPage="1"/>
  </sheetPr>
  <dimension ref="A1:R85"/>
  <sheetViews>
    <sheetView topLeftCell="A13" workbookViewId="0">
      <selection activeCell="C7" sqref="C7"/>
    </sheetView>
  </sheetViews>
  <sheetFormatPr defaultRowHeight="15" x14ac:dyDescent="0.25"/>
  <cols>
    <col min="1" max="1" width="10" customWidth="1"/>
    <col min="2" max="2" width="16.28515625" customWidth="1"/>
    <col min="3" max="3" width="24.7109375" customWidth="1"/>
    <col min="4" max="4" width="3.85546875" customWidth="1"/>
    <col min="5" max="5" width="12.5703125" customWidth="1"/>
    <col min="6" max="6" width="8.7109375" customWidth="1"/>
    <col min="7" max="7" width="11.7109375" customWidth="1"/>
    <col min="8" max="8" width="6.85546875" customWidth="1"/>
    <col min="9" max="9" width="3.5703125" customWidth="1"/>
    <col min="10" max="10" width="5.28515625" customWidth="1"/>
    <col min="11" max="11" width="7.85546875" customWidth="1"/>
    <col min="12" max="12" width="12.7109375" customWidth="1"/>
    <col min="13" max="13" width="24.5703125" customWidth="1"/>
    <col min="19" max="19" width="9.28515625" customWidth="1"/>
  </cols>
  <sheetData>
    <row r="1" spans="1:18" s="1" customFormat="1" ht="21.75" customHeight="1" x14ac:dyDescent="0.25">
      <c r="A1" s="432" t="s">
        <v>387</v>
      </c>
      <c r="B1" s="432"/>
      <c r="C1" s="432"/>
      <c r="D1" s="432"/>
      <c r="E1" s="432"/>
      <c r="F1" s="432"/>
      <c r="G1" s="432"/>
    </row>
    <row r="2" spans="1:18" s="1" customFormat="1" ht="21.75" customHeight="1" x14ac:dyDescent="0.25">
      <c r="A2" s="432"/>
      <c r="B2" s="432"/>
      <c r="C2" s="432"/>
      <c r="D2" s="432"/>
      <c r="E2" s="432"/>
      <c r="F2" s="432"/>
      <c r="G2" s="432"/>
      <c r="K2" s="430" t="s">
        <v>378</v>
      </c>
      <c r="L2" s="430"/>
      <c r="M2" s="430"/>
    </row>
    <row r="3" spans="1:18" ht="15" customHeight="1" x14ac:dyDescent="0.25">
      <c r="A3" s="2" t="s">
        <v>351</v>
      </c>
      <c r="K3" s="429" t="s">
        <v>377</v>
      </c>
      <c r="L3" s="429"/>
      <c r="M3" s="429"/>
    </row>
    <row r="4" spans="1:18" ht="16.5" customHeight="1" thickBot="1" x14ac:dyDescent="0.3">
      <c r="K4" s="429"/>
      <c r="L4" s="429"/>
      <c r="M4" s="429"/>
    </row>
    <row r="5" spans="1:18" ht="16.5" customHeight="1" thickTop="1" x14ac:dyDescent="0.25">
      <c r="A5" s="327" t="s">
        <v>362</v>
      </c>
      <c r="B5" s="328"/>
      <c r="C5" s="380" t="s">
        <v>383</v>
      </c>
      <c r="D5" s="332" t="s">
        <v>0</v>
      </c>
      <c r="E5" s="332"/>
      <c r="F5" s="333"/>
      <c r="K5" s="429"/>
      <c r="L5" s="429"/>
      <c r="M5" s="429"/>
      <c r="R5" s="215"/>
    </row>
    <row r="6" spans="1:18" ht="15.75" x14ac:dyDescent="0.25">
      <c r="A6" s="386" t="s">
        <v>363</v>
      </c>
      <c r="B6" s="409"/>
      <c r="C6" s="410" t="s">
        <v>404</v>
      </c>
      <c r="D6" s="140"/>
      <c r="E6" s="140"/>
      <c r="F6" s="344"/>
    </row>
    <row r="7" spans="1:18" ht="15.75" x14ac:dyDescent="0.25">
      <c r="C7" s="225"/>
      <c r="D7" s="329" t="s">
        <v>370</v>
      </c>
      <c r="E7" s="329"/>
      <c r="F7" s="344"/>
    </row>
    <row r="8" spans="1:18" ht="16.5" thickBot="1" x14ac:dyDescent="0.3">
      <c r="C8" s="225"/>
      <c r="D8" s="329"/>
      <c r="E8" s="350" t="s">
        <v>402</v>
      </c>
      <c r="F8" s="344"/>
    </row>
    <row r="9" spans="1:18" ht="16.5" customHeight="1" thickTop="1" x14ac:dyDescent="0.25">
      <c r="C9" s="225"/>
      <c r="D9" s="387" t="s">
        <v>371</v>
      </c>
      <c r="E9" s="387"/>
      <c r="F9" s="344"/>
      <c r="G9" s="330" t="s">
        <v>1</v>
      </c>
      <c r="H9" s="330"/>
      <c r="I9" s="330"/>
      <c r="J9" s="418"/>
      <c r="K9" s="339" t="s">
        <v>395</v>
      </c>
      <c r="L9" s="334" t="s">
        <v>352</v>
      </c>
    </row>
    <row r="10" spans="1:18" ht="16.5" thickBot="1" x14ac:dyDescent="0.3">
      <c r="C10" s="225"/>
      <c r="D10" s="387"/>
      <c r="E10" s="387" t="s">
        <v>382</v>
      </c>
      <c r="F10" s="344"/>
      <c r="G10" s="329" t="s">
        <v>370</v>
      </c>
      <c r="H10" s="140"/>
      <c r="I10" s="140"/>
      <c r="J10" s="140"/>
      <c r="K10" s="419">
        <v>5800</v>
      </c>
      <c r="L10" s="338" t="s">
        <v>354</v>
      </c>
    </row>
    <row r="11" spans="1:18" ht="17.25" thickTop="1" thickBot="1" x14ac:dyDescent="0.3">
      <c r="A11" s="228"/>
      <c r="C11" s="225"/>
      <c r="D11" s="140"/>
      <c r="E11" s="140"/>
      <c r="F11" s="344"/>
      <c r="G11" s="350" t="s">
        <v>402</v>
      </c>
      <c r="H11" s="140"/>
      <c r="I11" s="140"/>
      <c r="J11" s="420"/>
      <c r="K11" s="421">
        <v>3800</v>
      </c>
      <c r="L11" s="337"/>
    </row>
    <row r="12" spans="1:18" ht="16.5" thickTop="1" x14ac:dyDescent="0.25">
      <c r="C12" s="225"/>
      <c r="D12" s="140"/>
      <c r="E12" s="140"/>
      <c r="F12" s="344"/>
      <c r="G12" s="388" t="s">
        <v>371</v>
      </c>
      <c r="H12" s="341"/>
      <c r="I12" s="140"/>
      <c r="J12" s="339" t="s">
        <v>394</v>
      </c>
      <c r="K12" s="424"/>
      <c r="L12" s="337"/>
    </row>
    <row r="13" spans="1:18" ht="16.5" customHeight="1" thickBot="1" x14ac:dyDescent="0.3">
      <c r="C13" s="225"/>
      <c r="D13" s="345"/>
      <c r="E13" s="346"/>
      <c r="F13" s="347"/>
      <c r="G13" s="389" t="s">
        <v>381</v>
      </c>
      <c r="H13" s="342"/>
      <c r="I13" s="140"/>
      <c r="J13" s="422" t="s">
        <v>403</v>
      </c>
      <c r="K13" s="423"/>
      <c r="L13" s="337"/>
    </row>
    <row r="14" spans="1:18" ht="16.5" customHeight="1" thickTop="1" thickBot="1" x14ac:dyDescent="0.3">
      <c r="B14" s="334" t="s">
        <v>2</v>
      </c>
      <c r="C14" s="334" t="s">
        <v>3</v>
      </c>
      <c r="D14" s="330" t="s">
        <v>4</v>
      </c>
      <c r="E14" s="335"/>
      <c r="F14" s="330" t="s">
        <v>5</v>
      </c>
      <c r="G14" s="330"/>
      <c r="H14" s="331"/>
      <c r="I14" s="358"/>
      <c r="J14" s="336"/>
      <c r="K14" s="396"/>
      <c r="L14" s="344"/>
      <c r="M14" s="334" t="s">
        <v>6</v>
      </c>
    </row>
    <row r="15" spans="1:18" ht="16.5" customHeight="1" thickTop="1" thickBot="1" x14ac:dyDescent="0.3">
      <c r="B15" s="337"/>
      <c r="C15" s="344"/>
      <c r="D15" s="140"/>
      <c r="E15" s="344"/>
      <c r="F15" s="140"/>
      <c r="G15" s="140"/>
      <c r="H15" s="140"/>
      <c r="I15" s="372" t="s">
        <v>355</v>
      </c>
      <c r="J15" s="373"/>
      <c r="K15" s="329" t="s">
        <v>370</v>
      </c>
      <c r="L15" s="329"/>
      <c r="M15" s="397"/>
    </row>
    <row r="16" spans="1:18" ht="16.5" customHeight="1" thickTop="1" thickBot="1" x14ac:dyDescent="0.3">
      <c r="B16" s="348" t="s">
        <v>370</v>
      </c>
      <c r="C16" s="349" t="s">
        <v>370</v>
      </c>
      <c r="D16" s="329" t="s">
        <v>370</v>
      </c>
      <c r="E16" s="329"/>
      <c r="F16" s="244"/>
      <c r="G16" s="329" t="s">
        <v>370</v>
      </c>
      <c r="H16" s="140"/>
      <c r="I16" s="357" t="s">
        <v>379</v>
      </c>
      <c r="J16" s="359" t="s">
        <v>356</v>
      </c>
      <c r="K16" s="329"/>
      <c r="L16" s="350" t="s">
        <v>402</v>
      </c>
      <c r="M16" s="398" t="s">
        <v>370</v>
      </c>
    </row>
    <row r="17" spans="2:13" ht="15.75" customHeight="1" thickTop="1" x14ac:dyDescent="0.25">
      <c r="B17" s="350" t="s">
        <v>402</v>
      </c>
      <c r="C17" s="350" t="s">
        <v>402</v>
      </c>
      <c r="D17" s="329"/>
      <c r="E17" s="350" t="s">
        <v>402</v>
      </c>
      <c r="F17" s="344"/>
      <c r="G17" s="350" t="s">
        <v>402</v>
      </c>
      <c r="H17" s="339" t="s">
        <v>357</v>
      </c>
      <c r="I17" s="340"/>
      <c r="J17" s="360"/>
      <c r="K17" s="387" t="s">
        <v>371</v>
      </c>
      <c r="L17" s="392"/>
      <c r="M17" s="350" t="s">
        <v>402</v>
      </c>
    </row>
    <row r="18" spans="2:13" ht="15" customHeight="1" x14ac:dyDescent="0.25">
      <c r="B18" s="391" t="s">
        <v>371</v>
      </c>
      <c r="C18" s="392" t="s">
        <v>371</v>
      </c>
      <c r="D18" s="387" t="s">
        <v>371</v>
      </c>
      <c r="E18" s="387"/>
      <c r="F18" s="393"/>
      <c r="G18" s="387" t="s">
        <v>371</v>
      </c>
      <c r="H18" s="371" t="s">
        <v>267</v>
      </c>
      <c r="I18" s="340"/>
      <c r="J18" s="360"/>
      <c r="K18" s="387"/>
      <c r="L18" s="392" t="s">
        <v>382</v>
      </c>
      <c r="M18" s="391" t="s">
        <v>371</v>
      </c>
    </row>
    <row r="19" spans="2:13" ht="16.5" customHeight="1" x14ac:dyDescent="0.25">
      <c r="B19" s="394" t="s">
        <v>382</v>
      </c>
      <c r="C19" s="395" t="s">
        <v>381</v>
      </c>
      <c r="D19" s="387"/>
      <c r="E19" s="387" t="s">
        <v>382</v>
      </c>
      <c r="F19" s="393"/>
      <c r="G19" s="387" t="s">
        <v>381</v>
      </c>
      <c r="H19" s="363" t="s">
        <v>370</v>
      </c>
      <c r="I19" s="364"/>
      <c r="J19" s="360"/>
      <c r="K19" s="390"/>
      <c r="L19" s="400"/>
      <c r="M19" s="395" t="s">
        <v>382</v>
      </c>
    </row>
    <row r="20" spans="2:13" ht="15.75" x14ac:dyDescent="0.25">
      <c r="B20" s="351"/>
      <c r="C20" s="352"/>
      <c r="D20" s="353"/>
      <c r="E20" s="353"/>
      <c r="F20" s="356"/>
      <c r="G20" s="140"/>
      <c r="H20" s="365"/>
      <c r="I20" s="366" t="s">
        <v>379</v>
      </c>
      <c r="J20" s="360"/>
      <c r="K20" s="140"/>
      <c r="L20" s="344"/>
      <c r="M20" s="397"/>
    </row>
    <row r="21" spans="2:13" ht="15.75" x14ac:dyDescent="0.25">
      <c r="B21" s="354"/>
      <c r="C21" s="344"/>
      <c r="D21" s="140"/>
      <c r="E21" s="140"/>
      <c r="F21" s="344"/>
      <c r="G21" s="140"/>
      <c r="H21" s="367" t="s">
        <v>371</v>
      </c>
      <c r="I21" s="368"/>
      <c r="J21" s="361"/>
      <c r="K21" s="140"/>
      <c r="L21" s="344"/>
      <c r="M21" s="399"/>
    </row>
    <row r="22" spans="2:13" ht="16.5" thickBot="1" x14ac:dyDescent="0.3">
      <c r="B22" s="337"/>
      <c r="C22" s="344"/>
      <c r="D22" s="355"/>
      <c r="E22" s="140"/>
      <c r="F22" s="140"/>
      <c r="G22" s="255"/>
      <c r="H22" s="369"/>
      <c r="I22" s="370" t="s">
        <v>380</v>
      </c>
      <c r="J22" s="362"/>
      <c r="K22" s="140"/>
      <c r="L22" s="344"/>
      <c r="M22" s="337"/>
    </row>
    <row r="23" spans="2:13" ht="15.75" thickTop="1" x14ac:dyDescent="0.25">
      <c r="B23" s="334" t="s">
        <v>7</v>
      </c>
      <c r="C23" s="334" t="s">
        <v>8</v>
      </c>
      <c r="D23" s="330" t="s">
        <v>9</v>
      </c>
      <c r="E23" s="335"/>
      <c r="F23" s="330" t="s">
        <v>10</v>
      </c>
      <c r="G23" s="340"/>
      <c r="H23" s="331"/>
      <c r="I23" s="343"/>
      <c r="J23" s="330" t="s">
        <v>12</v>
      </c>
      <c r="K23" s="330"/>
      <c r="L23" s="331"/>
      <c r="M23" s="334" t="s">
        <v>13</v>
      </c>
    </row>
    <row r="24" spans="2:13" x14ac:dyDescent="0.25">
      <c r="B24" s="337"/>
      <c r="C24" s="344"/>
      <c r="D24" s="140"/>
      <c r="E24" s="344"/>
      <c r="F24" s="328"/>
      <c r="G24" s="328"/>
      <c r="H24" s="258"/>
      <c r="I24" s="344"/>
      <c r="J24" s="140"/>
      <c r="K24" s="140"/>
      <c r="L24" s="344"/>
      <c r="M24" s="337"/>
    </row>
    <row r="25" spans="2:13" ht="15.75" x14ac:dyDescent="0.25">
      <c r="B25" s="348" t="s">
        <v>370</v>
      </c>
      <c r="C25" s="349" t="s">
        <v>370</v>
      </c>
      <c r="D25" s="329" t="s">
        <v>370</v>
      </c>
      <c r="E25" s="349"/>
      <c r="F25" s="374" t="s">
        <v>370</v>
      </c>
      <c r="G25" s="258"/>
      <c r="H25" s="140"/>
      <c r="I25" s="344"/>
      <c r="J25" s="329" t="s">
        <v>370</v>
      </c>
      <c r="K25" s="329"/>
      <c r="L25" s="344"/>
      <c r="M25" s="348" t="s">
        <v>370</v>
      </c>
    </row>
    <row r="26" spans="2:13" ht="15.75" x14ac:dyDescent="0.25">
      <c r="B26" s="350" t="s">
        <v>402</v>
      </c>
      <c r="C26" s="350" t="s">
        <v>402</v>
      </c>
      <c r="D26" s="329"/>
      <c r="E26" s="350" t="s">
        <v>402</v>
      </c>
      <c r="F26" s="375" t="s">
        <v>379</v>
      </c>
      <c r="G26" s="259" t="s">
        <v>11</v>
      </c>
      <c r="H26" s="140"/>
      <c r="I26" s="344"/>
      <c r="J26" s="329"/>
      <c r="K26" s="350" t="s">
        <v>402</v>
      </c>
      <c r="L26" s="344"/>
      <c r="M26" s="350" t="s">
        <v>402</v>
      </c>
    </row>
    <row r="27" spans="2:13" ht="15.75" x14ac:dyDescent="0.25">
      <c r="B27" s="391" t="s">
        <v>371</v>
      </c>
      <c r="C27" s="392" t="s">
        <v>371</v>
      </c>
      <c r="D27" s="387" t="s">
        <v>371</v>
      </c>
      <c r="E27" s="392"/>
      <c r="F27" s="402" t="s">
        <v>372</v>
      </c>
      <c r="G27" s="329" t="s">
        <v>370</v>
      </c>
      <c r="H27" s="140"/>
      <c r="I27" s="344"/>
      <c r="J27" s="387" t="s">
        <v>371</v>
      </c>
      <c r="K27" s="387"/>
      <c r="L27" s="392"/>
      <c r="M27" s="391" t="s">
        <v>371</v>
      </c>
    </row>
    <row r="28" spans="2:13" ht="15.75" x14ac:dyDescent="0.25">
      <c r="B28" s="394" t="s">
        <v>382</v>
      </c>
      <c r="C28" s="395" t="s">
        <v>382</v>
      </c>
      <c r="D28" s="387"/>
      <c r="E28" s="392" t="s">
        <v>381</v>
      </c>
      <c r="F28" s="403" t="s">
        <v>380</v>
      </c>
      <c r="G28" s="350" t="s">
        <v>402</v>
      </c>
      <c r="H28" s="140"/>
      <c r="I28" s="344"/>
      <c r="J28" s="387"/>
      <c r="K28" s="401" t="s">
        <v>381</v>
      </c>
      <c r="L28" s="392"/>
      <c r="M28" s="395" t="s">
        <v>382</v>
      </c>
    </row>
    <row r="29" spans="2:13" ht="15.75" x14ac:dyDescent="0.25">
      <c r="B29" s="384"/>
      <c r="C29" s="385"/>
      <c r="D29" s="140"/>
      <c r="E29" s="344"/>
      <c r="F29" s="360"/>
      <c r="G29" s="387" t="s">
        <v>371</v>
      </c>
      <c r="H29" s="387"/>
      <c r="I29" s="344"/>
      <c r="J29" s="140"/>
      <c r="K29" s="140"/>
      <c r="L29" s="344"/>
      <c r="M29" s="337"/>
    </row>
    <row r="30" spans="2:13" ht="15" customHeight="1" thickBot="1" x14ac:dyDescent="0.3">
      <c r="B30" s="354"/>
      <c r="C30" s="352"/>
      <c r="D30" s="140"/>
      <c r="E30" s="347"/>
      <c r="F30" s="360"/>
      <c r="G30" s="401" t="s">
        <v>381</v>
      </c>
      <c r="H30" s="387"/>
      <c r="I30" s="344"/>
      <c r="J30" s="140"/>
      <c r="K30" s="140"/>
      <c r="L30" s="344"/>
      <c r="M30" s="337"/>
    </row>
    <row r="31" spans="2:13" ht="15.75" thickTop="1" x14ac:dyDescent="0.25">
      <c r="B31" s="334" t="s">
        <v>14</v>
      </c>
      <c r="C31" s="334" t="s">
        <v>15</v>
      </c>
      <c r="D31" s="330" t="s">
        <v>16</v>
      </c>
      <c r="E31" s="330"/>
      <c r="F31" s="331"/>
      <c r="G31" s="330" t="s">
        <v>17</v>
      </c>
      <c r="H31" s="330"/>
      <c r="I31" s="331"/>
      <c r="J31" s="330" t="s">
        <v>18</v>
      </c>
      <c r="K31" s="330"/>
      <c r="L31" s="331"/>
      <c r="M31" s="334" t="s">
        <v>19</v>
      </c>
    </row>
    <row r="32" spans="2:13" x14ac:dyDescent="0.25">
      <c r="B32" s="376"/>
      <c r="C32" s="360"/>
      <c r="D32" s="140"/>
      <c r="E32" s="140"/>
      <c r="F32" s="344"/>
      <c r="G32" s="140"/>
      <c r="H32" s="140"/>
      <c r="I32" s="344"/>
      <c r="J32" s="140"/>
      <c r="K32" s="140"/>
      <c r="L32" s="344"/>
      <c r="M32" s="337"/>
    </row>
    <row r="33" spans="1:13" ht="15.75" x14ac:dyDescent="0.25">
      <c r="B33" s="377" t="s">
        <v>370</v>
      </c>
      <c r="C33" s="378" t="s">
        <v>370</v>
      </c>
      <c r="D33" s="386" t="s">
        <v>370</v>
      </c>
      <c r="E33" s="329"/>
      <c r="F33" s="344"/>
      <c r="G33" s="386" t="s">
        <v>370</v>
      </c>
      <c r="H33" s="140"/>
      <c r="I33" s="344"/>
      <c r="J33" s="386" t="s">
        <v>370</v>
      </c>
      <c r="K33" s="329"/>
      <c r="L33" s="344"/>
      <c r="M33" s="348" t="s">
        <v>370</v>
      </c>
    </row>
    <row r="34" spans="1:13" ht="15.75" x14ac:dyDescent="0.25">
      <c r="B34" s="379" t="s">
        <v>379</v>
      </c>
      <c r="C34" s="380" t="s">
        <v>379</v>
      </c>
      <c r="D34" s="329"/>
      <c r="E34" s="350" t="s">
        <v>402</v>
      </c>
      <c r="F34" s="344"/>
      <c r="G34" s="350" t="s">
        <v>402</v>
      </c>
      <c r="H34" s="140"/>
      <c r="I34" s="344"/>
      <c r="J34" s="329"/>
      <c r="K34" s="350" t="s">
        <v>402</v>
      </c>
      <c r="L34" s="344"/>
      <c r="M34" s="350" t="s">
        <v>402</v>
      </c>
    </row>
    <row r="35" spans="1:13" ht="15.75" x14ac:dyDescent="0.25">
      <c r="B35" s="404" t="s">
        <v>371</v>
      </c>
      <c r="C35" s="405" t="s">
        <v>371</v>
      </c>
      <c r="D35" s="387" t="s">
        <v>371</v>
      </c>
      <c r="E35" s="387"/>
      <c r="F35" s="392"/>
      <c r="G35" s="387" t="s">
        <v>371</v>
      </c>
      <c r="H35" s="387"/>
      <c r="I35" s="392"/>
      <c r="J35" s="387" t="s">
        <v>371</v>
      </c>
      <c r="K35" s="387"/>
      <c r="L35" s="392"/>
      <c r="M35" s="391" t="s">
        <v>371</v>
      </c>
    </row>
    <row r="36" spans="1:13" ht="15.75" x14ac:dyDescent="0.25">
      <c r="B36" s="406" t="s">
        <v>380</v>
      </c>
      <c r="C36" s="403" t="s">
        <v>380</v>
      </c>
      <c r="D36" s="387"/>
      <c r="E36" s="387" t="s">
        <v>381</v>
      </c>
      <c r="F36" s="392"/>
      <c r="G36" s="401" t="s">
        <v>381</v>
      </c>
      <c r="H36" s="387"/>
      <c r="I36" s="392"/>
      <c r="J36" s="387"/>
      <c r="K36" s="387" t="s">
        <v>381</v>
      </c>
      <c r="L36" s="392"/>
      <c r="M36" s="394" t="s">
        <v>381</v>
      </c>
    </row>
    <row r="37" spans="1:13" x14ac:dyDescent="0.25">
      <c r="B37" s="376"/>
      <c r="C37" s="360"/>
      <c r="D37" s="140"/>
      <c r="E37" s="140"/>
      <c r="F37" s="344"/>
      <c r="G37" s="140"/>
      <c r="H37" s="140"/>
      <c r="I37" s="344"/>
      <c r="J37" s="140"/>
      <c r="K37" s="140"/>
      <c r="L37" s="344"/>
      <c r="M37" s="337"/>
    </row>
    <row r="38" spans="1:13" ht="15.75" thickBot="1" x14ac:dyDescent="0.3">
      <c r="B38" s="381"/>
      <c r="C38" s="382"/>
      <c r="D38" s="346"/>
      <c r="E38" s="346"/>
      <c r="F38" s="347"/>
      <c r="G38" s="346"/>
      <c r="H38" s="346"/>
      <c r="I38" s="347"/>
      <c r="J38" s="346"/>
      <c r="K38" s="346"/>
      <c r="L38" s="347"/>
      <c r="M38" s="336"/>
    </row>
    <row r="39" spans="1:13" ht="15.75" thickTop="1" x14ac:dyDescent="0.25">
      <c r="B39" s="334" t="s">
        <v>20</v>
      </c>
      <c r="C39" s="334" t="s">
        <v>21</v>
      </c>
      <c r="D39" s="330" t="s">
        <v>22</v>
      </c>
      <c r="E39" s="330"/>
      <c r="F39" s="331"/>
      <c r="G39" s="330" t="s">
        <v>23</v>
      </c>
      <c r="H39" s="330"/>
      <c r="I39" s="331"/>
    </row>
    <row r="40" spans="1:13" ht="15.75" x14ac:dyDescent="0.25">
      <c r="B40" s="377" t="s">
        <v>370</v>
      </c>
      <c r="C40" s="378" t="s">
        <v>370</v>
      </c>
      <c r="D40" s="329" t="s">
        <v>370</v>
      </c>
      <c r="E40" s="329"/>
      <c r="F40" s="349"/>
      <c r="G40" s="329" t="s">
        <v>370</v>
      </c>
      <c r="H40" s="140"/>
      <c r="I40" s="344"/>
    </row>
    <row r="41" spans="1:13" ht="15.75" x14ac:dyDescent="0.25">
      <c r="B41" s="379" t="s">
        <v>379</v>
      </c>
      <c r="C41" s="380" t="s">
        <v>379</v>
      </c>
      <c r="D41" s="329"/>
      <c r="E41" s="350" t="s">
        <v>402</v>
      </c>
      <c r="F41" s="349"/>
      <c r="G41" s="350" t="s">
        <v>402</v>
      </c>
      <c r="H41" s="140"/>
      <c r="I41" s="344"/>
    </row>
    <row r="42" spans="1:13" ht="15.75" x14ac:dyDescent="0.25">
      <c r="B42" s="404" t="s">
        <v>371</v>
      </c>
      <c r="C42" s="405" t="s">
        <v>371</v>
      </c>
      <c r="D42" s="387" t="s">
        <v>371</v>
      </c>
      <c r="E42" s="387"/>
      <c r="F42" s="392"/>
      <c r="G42" s="387" t="s">
        <v>371</v>
      </c>
      <c r="H42" s="387"/>
      <c r="I42" s="344"/>
    </row>
    <row r="43" spans="1:13" ht="16.5" thickBot="1" x14ac:dyDescent="0.3">
      <c r="B43" s="406" t="s">
        <v>380</v>
      </c>
      <c r="C43" s="403" t="s">
        <v>380</v>
      </c>
      <c r="D43" s="387"/>
      <c r="E43" s="387" t="s">
        <v>381</v>
      </c>
      <c r="F43" s="392"/>
      <c r="G43" s="401" t="s">
        <v>381</v>
      </c>
      <c r="H43" s="387"/>
      <c r="I43" s="344"/>
    </row>
    <row r="44" spans="1:13" ht="15.75" thickTop="1" x14ac:dyDescent="0.25">
      <c r="B44" s="376"/>
      <c r="C44" s="328"/>
      <c r="D44" s="359"/>
      <c r="E44" s="355"/>
      <c r="F44" s="344"/>
      <c r="G44" s="140"/>
      <c r="H44" s="140"/>
      <c r="I44" s="344"/>
    </row>
    <row r="45" spans="1:13" x14ac:dyDescent="0.25">
      <c r="B45" s="376"/>
      <c r="C45" s="328"/>
      <c r="D45" s="360"/>
      <c r="E45" s="140"/>
      <c r="F45" s="344"/>
      <c r="G45" s="140"/>
      <c r="H45" s="140"/>
      <c r="I45" s="344"/>
    </row>
    <row r="46" spans="1:13" ht="15.75" thickBot="1" x14ac:dyDescent="0.3">
      <c r="B46" s="381"/>
      <c r="C46" s="383"/>
      <c r="D46" s="382"/>
      <c r="E46" s="346"/>
      <c r="F46" s="347"/>
      <c r="G46" s="346"/>
      <c r="H46" s="346"/>
      <c r="I46" s="347"/>
    </row>
    <row r="47" spans="1:13" ht="15.75" thickTop="1" x14ac:dyDescent="0.25"/>
    <row r="48" spans="1:13" ht="16.5" customHeight="1" x14ac:dyDescent="0.25">
      <c r="A48" s="271"/>
      <c r="B48" s="271"/>
      <c r="C48" s="271"/>
      <c r="D48" s="271"/>
      <c r="E48" s="271"/>
      <c r="F48" s="271"/>
      <c r="G48" s="271"/>
      <c r="H48" s="271"/>
      <c r="I48" s="271"/>
      <c r="J48" s="271"/>
      <c r="K48" s="271"/>
      <c r="L48" s="271"/>
      <c r="M48" s="271"/>
    </row>
    <row r="49" spans="1:13" x14ac:dyDescent="0.25">
      <c r="A49" s="271"/>
      <c r="B49" s="271"/>
      <c r="C49" s="271"/>
      <c r="D49" s="271"/>
      <c r="E49" s="271"/>
      <c r="F49" s="271"/>
      <c r="G49" s="271"/>
      <c r="H49" s="271"/>
      <c r="I49" s="271"/>
      <c r="J49" s="271"/>
      <c r="K49" s="271"/>
      <c r="L49" s="271"/>
      <c r="M49" s="271"/>
    </row>
    <row r="52" spans="1:13" s="4" customFormat="1" ht="16.5" customHeight="1" x14ac:dyDescent="0.25">
      <c r="A52"/>
      <c r="C52"/>
    </row>
    <row r="60" spans="1:13" ht="16.5" customHeight="1" x14ac:dyDescent="0.25"/>
    <row r="61" spans="1:13" s="272" customFormat="1" x14ac:dyDescent="0.25"/>
    <row r="63" spans="1:13" ht="14.25" customHeight="1" x14ac:dyDescent="0.25"/>
    <row r="64" spans="1:13" ht="18.75" customHeight="1" x14ac:dyDescent="0.25"/>
    <row r="85" s="272" customFormat="1" x14ac:dyDescent="0.25"/>
  </sheetData>
  <mergeCells count="3">
    <mergeCell ref="A1:G2"/>
    <mergeCell ref="K2:M2"/>
    <mergeCell ref="K3:M5"/>
  </mergeCells>
  <printOptions horizontalCentered="1"/>
  <pageMargins left="0.25" right="0.25" top="0.75" bottom="0.75" header="0.3" footer="0.3"/>
  <pageSetup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BCB29-0AB3-4681-9253-E812A3448FD9}">
  <sheetPr>
    <tabColor theme="9" tint="0.59999389629810485"/>
    <pageSetUpPr fitToPage="1"/>
  </sheetPr>
  <dimension ref="A1:X123"/>
  <sheetViews>
    <sheetView tabSelected="1" zoomScale="85" zoomScaleNormal="85" workbookViewId="0">
      <selection activeCell="A25" sqref="A25"/>
    </sheetView>
  </sheetViews>
  <sheetFormatPr defaultRowHeight="15" x14ac:dyDescent="0.25"/>
  <cols>
    <col min="1" max="1" width="16.7109375" style="3" customWidth="1"/>
    <col min="2" max="2" width="21.42578125" customWidth="1"/>
    <col min="3" max="3" width="16.7109375" customWidth="1"/>
    <col min="4" max="4" width="12.140625" customWidth="1"/>
    <col min="5" max="5" width="9" style="1" customWidth="1"/>
    <col min="6" max="6" width="11.42578125" customWidth="1"/>
    <col min="7" max="8" width="9.140625" style="1"/>
    <col min="9" max="9" width="22.28515625" customWidth="1"/>
    <col min="10" max="10" width="13.140625" style="1" customWidth="1"/>
    <col min="11" max="11" width="21.7109375" customWidth="1"/>
    <col min="12" max="12" width="9.5703125" bestFit="1" customWidth="1"/>
    <col min="13" max="13" width="8.42578125" customWidth="1"/>
    <col min="14" max="14" width="7.85546875" customWidth="1"/>
    <col min="15" max="15" width="10.5703125" customWidth="1"/>
    <col min="16" max="16" width="9.5703125" customWidth="1"/>
    <col min="17" max="17" width="8.42578125" customWidth="1"/>
    <col min="18" max="18" width="11.7109375" customWidth="1"/>
    <col min="19" max="19" width="35" customWidth="1"/>
    <col min="20" max="20" width="27.85546875" customWidth="1"/>
    <col min="21" max="21" width="33.42578125" style="41" customWidth="1"/>
  </cols>
  <sheetData>
    <row r="1" spans="1:24" x14ac:dyDescent="0.25">
      <c r="A1" s="440" t="s">
        <v>409</v>
      </c>
      <c r="B1" s="440"/>
      <c r="C1" s="440"/>
      <c r="D1" s="440"/>
      <c r="E1" s="440"/>
      <c r="F1" s="440"/>
      <c r="G1" s="440"/>
      <c r="H1" s="440"/>
      <c r="I1" s="440"/>
      <c r="J1" s="440"/>
      <c r="K1" s="440"/>
      <c r="L1" s="440"/>
      <c r="M1" s="440"/>
      <c r="N1" s="440"/>
      <c r="O1" s="440"/>
      <c r="P1" s="440"/>
      <c r="Q1" s="440"/>
      <c r="R1" s="440"/>
      <c r="S1" s="440"/>
      <c r="T1" s="440"/>
      <c r="U1" s="440"/>
    </row>
    <row r="3" spans="1:24" ht="21.75" customHeight="1" x14ac:dyDescent="0.3">
      <c r="A3" s="14"/>
      <c r="B3" s="58"/>
      <c r="C3" s="14"/>
      <c r="D3" s="7"/>
      <c r="E3" s="6" t="s">
        <v>24</v>
      </c>
      <c r="F3" s="6" t="s">
        <v>25</v>
      </c>
      <c r="G3" s="6" t="s">
        <v>26</v>
      </c>
      <c r="H3" s="6" t="s">
        <v>27</v>
      </c>
      <c r="I3" s="6" t="s">
        <v>28</v>
      </c>
      <c r="J3" s="6" t="s">
        <v>29</v>
      </c>
      <c r="K3" s="7" t="s">
        <v>30</v>
      </c>
      <c r="L3" s="6" t="s">
        <v>31</v>
      </c>
      <c r="M3" s="8" t="s">
        <v>32</v>
      </c>
      <c r="N3" s="6" t="s">
        <v>33</v>
      </c>
      <c r="O3" s="6" t="s">
        <v>34</v>
      </c>
      <c r="P3" s="6" t="s">
        <v>35</v>
      </c>
      <c r="Q3" s="6" t="s">
        <v>36</v>
      </c>
      <c r="R3" s="6" t="s">
        <v>37</v>
      </c>
      <c r="S3" s="7"/>
      <c r="T3" s="7"/>
      <c r="U3" s="7"/>
    </row>
    <row r="4" spans="1:24" ht="14.25" customHeight="1" thickBot="1" x14ac:dyDescent="0.3">
      <c r="A4" s="10" t="s">
        <v>265</v>
      </c>
      <c r="B4" s="9" t="s">
        <v>38</v>
      </c>
      <c r="C4" s="10" t="s">
        <v>39</v>
      </c>
      <c r="D4" s="9" t="s">
        <v>40</v>
      </c>
      <c r="E4" s="11" t="s">
        <v>41</v>
      </c>
      <c r="F4" s="11" t="s">
        <v>42</v>
      </c>
      <c r="G4" s="11" t="s">
        <v>43</v>
      </c>
      <c r="H4" s="11" t="s">
        <v>44</v>
      </c>
      <c r="I4" s="11" t="s">
        <v>41</v>
      </c>
      <c r="J4" s="11" t="s">
        <v>45</v>
      </c>
      <c r="K4" s="9" t="s">
        <v>46</v>
      </c>
      <c r="L4" s="11" t="s">
        <v>47</v>
      </c>
      <c r="M4" s="11" t="s">
        <v>47</v>
      </c>
      <c r="N4" s="12" t="s">
        <v>47</v>
      </c>
      <c r="O4" s="12" t="s">
        <v>47</v>
      </c>
      <c r="P4" s="12" t="s">
        <v>47</v>
      </c>
      <c r="Q4" s="13" t="s">
        <v>31</v>
      </c>
      <c r="R4" s="11" t="s">
        <v>48</v>
      </c>
      <c r="S4" s="9" t="s">
        <v>49</v>
      </c>
      <c r="T4" s="9" t="s">
        <v>50</v>
      </c>
      <c r="U4" s="9" t="s">
        <v>266</v>
      </c>
    </row>
    <row r="5" spans="1:24" ht="15.75" thickTop="1" x14ac:dyDescent="0.25">
      <c r="A5" s="3" t="s">
        <v>3</v>
      </c>
      <c r="B5" s="5" t="s">
        <v>120</v>
      </c>
      <c r="C5" s="5" t="s">
        <v>121</v>
      </c>
      <c r="D5" s="15">
        <v>45461</v>
      </c>
      <c r="E5" s="46">
        <v>102</v>
      </c>
      <c r="F5" s="16">
        <v>155000</v>
      </c>
      <c r="G5" s="46" t="s">
        <v>55</v>
      </c>
      <c r="H5" s="46" t="s">
        <v>56</v>
      </c>
      <c r="I5" s="5" t="s">
        <v>57</v>
      </c>
      <c r="J5" s="46">
        <v>2024014892</v>
      </c>
      <c r="K5" s="5"/>
      <c r="L5" s="17">
        <v>35.83</v>
      </c>
      <c r="M5" s="17">
        <v>0</v>
      </c>
      <c r="N5" s="17">
        <v>1.59</v>
      </c>
      <c r="O5" s="17">
        <f>SUM(L5:N5)</f>
        <v>37.42</v>
      </c>
      <c r="P5" s="17">
        <f>L5+M5</f>
        <v>35.83</v>
      </c>
      <c r="Q5" s="18">
        <f>L5/P5</f>
        <v>1</v>
      </c>
      <c r="R5" s="19">
        <f>F5/P5</f>
        <v>4325.9838124476701</v>
      </c>
      <c r="S5" s="5" t="s">
        <v>122</v>
      </c>
      <c r="T5" s="5" t="s">
        <v>123</v>
      </c>
      <c r="U5" s="1"/>
    </row>
    <row r="6" spans="1:24" x14ac:dyDescent="0.25">
      <c r="A6" s="3" t="s">
        <v>18</v>
      </c>
      <c r="B6" s="5" t="s">
        <v>137</v>
      </c>
      <c r="C6" s="5" t="s">
        <v>138</v>
      </c>
      <c r="D6" s="15">
        <v>45313</v>
      </c>
      <c r="E6" s="46">
        <v>102</v>
      </c>
      <c r="F6" s="188">
        <v>142500</v>
      </c>
      <c r="G6" s="63" t="s">
        <v>87</v>
      </c>
      <c r="H6" s="46" t="s">
        <v>56</v>
      </c>
      <c r="I6" s="5" t="s">
        <v>60</v>
      </c>
      <c r="J6" s="46">
        <v>2024001714</v>
      </c>
      <c r="K6" s="5"/>
      <c r="L6" s="38">
        <v>31.279</v>
      </c>
      <c r="M6" s="38">
        <v>0</v>
      </c>
      <c r="N6" s="38">
        <v>1.7509999999999999</v>
      </c>
      <c r="O6" s="17">
        <f>SUM(L6:N6)</f>
        <v>33.03</v>
      </c>
      <c r="P6" s="17">
        <f>L6+M6</f>
        <v>31.279</v>
      </c>
      <c r="Q6" s="18">
        <f>L6/P6</f>
        <v>1</v>
      </c>
      <c r="R6" s="40">
        <f>F6/P6</f>
        <v>4555.7722433581639</v>
      </c>
      <c r="S6" s="5" t="s">
        <v>139</v>
      </c>
      <c r="T6" s="5" t="s">
        <v>140</v>
      </c>
      <c r="U6" s="1"/>
    </row>
    <row r="7" spans="1:24" x14ac:dyDescent="0.25">
      <c r="A7" s="3" t="s">
        <v>17</v>
      </c>
      <c r="B7" s="5" t="s">
        <v>53</v>
      </c>
      <c r="C7" s="5" t="s">
        <v>54</v>
      </c>
      <c r="D7" s="15">
        <v>45702</v>
      </c>
      <c r="E7" s="46">
        <v>102</v>
      </c>
      <c r="F7" s="16">
        <v>339500</v>
      </c>
      <c r="G7" s="46" t="s">
        <v>55</v>
      </c>
      <c r="H7" s="46" t="s">
        <v>56</v>
      </c>
      <c r="I7" s="5" t="s">
        <v>57</v>
      </c>
      <c r="J7" s="46">
        <v>2025003112</v>
      </c>
      <c r="K7" s="5"/>
      <c r="L7" s="17">
        <v>74.239999999999995</v>
      </c>
      <c r="M7" s="17">
        <v>0</v>
      </c>
      <c r="N7" s="17">
        <v>3.87</v>
      </c>
      <c r="O7" s="17">
        <f>SUM(L7:N7)</f>
        <v>78.11</v>
      </c>
      <c r="P7" s="17">
        <f>L7+M7</f>
        <v>74.239999999999995</v>
      </c>
      <c r="Q7" s="18">
        <f>L7/P7</f>
        <v>1</v>
      </c>
      <c r="R7" s="19">
        <f>F7/P7</f>
        <v>4573.0064655172418</v>
      </c>
      <c r="S7" s="5" t="s">
        <v>58</v>
      </c>
      <c r="T7" s="5" t="s">
        <v>59</v>
      </c>
      <c r="U7" s="19"/>
    </row>
    <row r="8" spans="1:24" x14ac:dyDescent="0.25">
      <c r="A8" s="3" t="s">
        <v>19</v>
      </c>
      <c r="B8" t="s">
        <v>254</v>
      </c>
      <c r="C8" s="5" t="s">
        <v>255</v>
      </c>
      <c r="D8" s="15">
        <v>45330</v>
      </c>
      <c r="E8" s="46">
        <v>102</v>
      </c>
      <c r="F8" s="16">
        <v>55800</v>
      </c>
      <c r="G8" s="1" t="s">
        <v>55</v>
      </c>
      <c r="H8" s="1" t="s">
        <v>56</v>
      </c>
      <c r="I8" t="s">
        <v>57</v>
      </c>
      <c r="J8" s="46">
        <v>2024011228</v>
      </c>
      <c r="K8" s="5"/>
      <c r="L8" s="17">
        <v>10.92</v>
      </c>
      <c r="M8" s="17">
        <v>0.88</v>
      </c>
      <c r="N8" s="17">
        <v>2.15</v>
      </c>
      <c r="O8" s="17">
        <f>SUM(L8:N8)</f>
        <v>13.950000000000001</v>
      </c>
      <c r="P8" s="17">
        <f>L8+M8</f>
        <v>11.8</v>
      </c>
      <c r="Q8" s="18">
        <f>L8/P8</f>
        <v>0.92542372881355928</v>
      </c>
      <c r="R8" s="50">
        <f>F8/P8</f>
        <v>4728.8135593220341</v>
      </c>
      <c r="S8" s="5" t="s">
        <v>257</v>
      </c>
      <c r="T8" s="5" t="s">
        <v>258</v>
      </c>
      <c r="U8" s="62" t="s">
        <v>256</v>
      </c>
    </row>
    <row r="9" spans="1:24" x14ac:dyDescent="0.25">
      <c r="A9" s="3" t="s">
        <v>3</v>
      </c>
      <c r="B9" s="5" t="s">
        <v>116</v>
      </c>
      <c r="C9" s="5" t="s">
        <v>117</v>
      </c>
      <c r="D9" s="15">
        <v>45065</v>
      </c>
      <c r="E9" s="46">
        <v>102</v>
      </c>
      <c r="F9" s="16">
        <v>163950</v>
      </c>
      <c r="G9" s="46" t="s">
        <v>55</v>
      </c>
      <c r="H9" s="46" t="s">
        <v>56</v>
      </c>
      <c r="I9" s="5" t="s">
        <v>60</v>
      </c>
      <c r="J9" s="46">
        <v>2023013173</v>
      </c>
      <c r="K9" s="5"/>
      <c r="L9" s="17">
        <v>31.45</v>
      </c>
      <c r="M9" s="17">
        <v>0</v>
      </c>
      <c r="N9" s="17">
        <v>1.34</v>
      </c>
      <c r="O9" s="17">
        <f>SUM(L9:N9)</f>
        <v>32.79</v>
      </c>
      <c r="P9" s="17">
        <f>L9+M9</f>
        <v>31.45</v>
      </c>
      <c r="Q9" s="18">
        <f>L9/P9</f>
        <v>1</v>
      </c>
      <c r="R9" s="19">
        <f>F9/P9</f>
        <v>5213.0365659777426</v>
      </c>
      <c r="S9" s="5" t="s">
        <v>118</v>
      </c>
      <c r="T9" s="5" t="s">
        <v>119</v>
      </c>
      <c r="U9" s="1"/>
    </row>
    <row r="10" spans="1:24" x14ac:dyDescent="0.25">
      <c r="A10" s="3" t="s">
        <v>22</v>
      </c>
      <c r="B10" s="5" t="s">
        <v>85</v>
      </c>
      <c r="C10" s="5" t="s">
        <v>86</v>
      </c>
      <c r="D10" s="15">
        <v>45743</v>
      </c>
      <c r="E10" s="46">
        <v>102</v>
      </c>
      <c r="F10" s="188">
        <v>150000</v>
      </c>
      <c r="G10" s="63" t="s">
        <v>87</v>
      </c>
      <c r="H10" s="46" t="s">
        <v>78</v>
      </c>
      <c r="I10" s="5" t="s">
        <v>57</v>
      </c>
      <c r="J10" s="46">
        <v>2025005795</v>
      </c>
      <c r="K10" s="5"/>
      <c r="L10" s="17">
        <v>26.91</v>
      </c>
      <c r="M10" s="17">
        <v>0</v>
      </c>
      <c r="N10" s="17">
        <v>3.31</v>
      </c>
      <c r="O10" s="17">
        <f>SUM(L10:N10)</f>
        <v>30.22</v>
      </c>
      <c r="P10" s="17">
        <f>L10+M10</f>
        <v>26.91</v>
      </c>
      <c r="Q10" s="18">
        <f>L10/P10</f>
        <v>1</v>
      </c>
      <c r="R10" s="19">
        <f>F10/P10</f>
        <v>5574.1360089186173</v>
      </c>
      <c r="S10" s="5" t="s">
        <v>88</v>
      </c>
      <c r="T10" s="5" t="s">
        <v>89</v>
      </c>
      <c r="U10" s="1"/>
      <c r="V10" s="1"/>
      <c r="W10" s="1"/>
      <c r="X10" s="1"/>
    </row>
    <row r="11" spans="1:24" x14ac:dyDescent="0.25">
      <c r="A11" s="3" t="s">
        <v>21</v>
      </c>
      <c r="B11" t="s">
        <v>145</v>
      </c>
      <c r="C11" t="s">
        <v>77</v>
      </c>
      <c r="D11" s="26">
        <v>45504</v>
      </c>
      <c r="E11" s="1">
        <v>102</v>
      </c>
      <c r="F11" s="27">
        <v>450000</v>
      </c>
      <c r="G11" s="1" t="s">
        <v>55</v>
      </c>
      <c r="H11" s="1" t="s">
        <v>56</v>
      </c>
      <c r="I11" t="s">
        <v>57</v>
      </c>
      <c r="J11" s="1">
        <v>2024017790</v>
      </c>
      <c r="L11" s="28">
        <v>69.92</v>
      </c>
      <c r="M11" s="28">
        <v>8.69</v>
      </c>
      <c r="N11" s="28">
        <v>2.46</v>
      </c>
      <c r="O11" s="17">
        <f>SUM(L11:N11)</f>
        <v>81.069999999999993</v>
      </c>
      <c r="P11" s="17">
        <f>L11+M11</f>
        <v>78.61</v>
      </c>
      <c r="Q11" s="18">
        <f>L11/P11</f>
        <v>0.88945426790484672</v>
      </c>
      <c r="R11" s="19">
        <f>F11/P11</f>
        <v>5724.4625365729553</v>
      </c>
      <c r="S11" t="s">
        <v>146</v>
      </c>
      <c r="T11" t="s">
        <v>147</v>
      </c>
      <c r="U11" s="1"/>
    </row>
    <row r="12" spans="1:24" x14ac:dyDescent="0.25">
      <c r="A12" s="3" t="s">
        <v>9</v>
      </c>
      <c r="B12" s="5" t="s">
        <v>133</v>
      </c>
      <c r="C12" s="5" t="s">
        <v>134</v>
      </c>
      <c r="D12" s="15">
        <v>45702</v>
      </c>
      <c r="E12" s="46">
        <v>102</v>
      </c>
      <c r="F12" s="188">
        <v>215000</v>
      </c>
      <c r="G12" s="63" t="s">
        <v>87</v>
      </c>
      <c r="H12" s="46" t="s">
        <v>56</v>
      </c>
      <c r="I12" s="5" t="s">
        <v>57</v>
      </c>
      <c r="J12" s="46">
        <v>2025002940</v>
      </c>
      <c r="K12" s="5"/>
      <c r="L12" s="38">
        <v>36.909999999999997</v>
      </c>
      <c r="M12" s="38">
        <v>0</v>
      </c>
      <c r="N12" s="38">
        <v>1.0900000000000001</v>
      </c>
      <c r="O12" s="17">
        <f>SUM(L12:N12)</f>
        <v>38</v>
      </c>
      <c r="P12" s="17">
        <f>L12+M12</f>
        <v>36.909999999999997</v>
      </c>
      <c r="Q12" s="18">
        <f>L12/P12</f>
        <v>1</v>
      </c>
      <c r="R12" s="40">
        <f>F12/P12</f>
        <v>5824.9796803034415</v>
      </c>
      <c r="S12" s="5" t="s">
        <v>135</v>
      </c>
      <c r="T12" s="5" t="s">
        <v>136</v>
      </c>
      <c r="U12" s="1"/>
    </row>
    <row r="13" spans="1:24" x14ac:dyDescent="0.25">
      <c r="A13" s="3" t="s">
        <v>3</v>
      </c>
      <c r="B13" s="5" t="s">
        <v>112</v>
      </c>
      <c r="C13" s="5" t="s">
        <v>113</v>
      </c>
      <c r="D13" s="15">
        <v>45568</v>
      </c>
      <c r="E13" s="46">
        <v>102</v>
      </c>
      <c r="F13" s="16">
        <v>173855</v>
      </c>
      <c r="G13" s="46" t="s">
        <v>55</v>
      </c>
      <c r="H13" s="46" t="s">
        <v>56</v>
      </c>
      <c r="I13" s="5" t="s">
        <v>60</v>
      </c>
      <c r="J13" s="46">
        <v>2024022637</v>
      </c>
      <c r="K13" s="5"/>
      <c r="L13" s="17">
        <v>29.298999999999999</v>
      </c>
      <c r="M13" s="17">
        <v>0</v>
      </c>
      <c r="N13" s="17">
        <v>2.3109999999999999</v>
      </c>
      <c r="O13" s="17">
        <f>SUM(L13:N13)</f>
        <v>31.61</v>
      </c>
      <c r="P13" s="17">
        <f>L13+M13</f>
        <v>29.298999999999999</v>
      </c>
      <c r="Q13" s="18">
        <f>L13/P13</f>
        <v>1</v>
      </c>
      <c r="R13" s="19">
        <f>F13/P13</f>
        <v>5933.8202669033071</v>
      </c>
      <c r="S13" s="5" t="s">
        <v>114</v>
      </c>
      <c r="T13" s="5" t="s">
        <v>115</v>
      </c>
      <c r="U13" s="1"/>
    </row>
    <row r="14" spans="1:24" x14ac:dyDescent="0.25">
      <c r="A14" s="3" t="s">
        <v>20</v>
      </c>
      <c r="B14" s="5" t="s">
        <v>81</v>
      </c>
      <c r="C14" s="5" t="s">
        <v>82</v>
      </c>
      <c r="D14" s="15">
        <v>45735</v>
      </c>
      <c r="E14" s="46">
        <v>102</v>
      </c>
      <c r="F14" s="16">
        <v>225000</v>
      </c>
      <c r="G14" s="46" t="s">
        <v>55</v>
      </c>
      <c r="H14" s="46" t="s">
        <v>56</v>
      </c>
      <c r="I14" s="5" t="s">
        <v>57</v>
      </c>
      <c r="J14" s="46">
        <v>2025005111</v>
      </c>
      <c r="K14" s="5"/>
      <c r="L14" s="17">
        <v>37.86</v>
      </c>
      <c r="M14" s="17">
        <v>0</v>
      </c>
      <c r="N14" s="17">
        <v>2.14</v>
      </c>
      <c r="O14" s="17">
        <f>SUM(L14:N14)</f>
        <v>40</v>
      </c>
      <c r="P14" s="17">
        <f>L14+M14</f>
        <v>37.86</v>
      </c>
      <c r="Q14" s="18">
        <f>L14/P14</f>
        <v>1</v>
      </c>
      <c r="R14" s="19">
        <f>F14/P14</f>
        <v>5942.9477020602217</v>
      </c>
      <c r="S14" s="5" t="s">
        <v>83</v>
      </c>
      <c r="T14" s="5" t="s">
        <v>84</v>
      </c>
      <c r="U14" s="1"/>
    </row>
    <row r="15" spans="1:24" x14ac:dyDescent="0.25">
      <c r="A15" s="3" t="s">
        <v>16</v>
      </c>
      <c r="B15" s="5" t="s">
        <v>124</v>
      </c>
      <c r="C15" s="5" t="s">
        <v>125</v>
      </c>
      <c r="D15" s="15">
        <v>45622</v>
      </c>
      <c r="E15" s="46">
        <v>102</v>
      </c>
      <c r="F15" s="188">
        <v>756200</v>
      </c>
      <c r="G15" s="63" t="s">
        <v>87</v>
      </c>
      <c r="H15" s="46" t="s">
        <v>56</v>
      </c>
      <c r="I15" s="5" t="s">
        <v>91</v>
      </c>
      <c r="J15" s="46">
        <v>2024026302</v>
      </c>
      <c r="K15" s="5" t="s">
        <v>126</v>
      </c>
      <c r="L15" s="17">
        <v>125.113</v>
      </c>
      <c r="M15" s="17">
        <v>0</v>
      </c>
      <c r="N15" s="17">
        <v>3.9569999999999999</v>
      </c>
      <c r="O15" s="17">
        <f>SUM(L15:N15)</f>
        <v>129.07</v>
      </c>
      <c r="P15" s="17">
        <f>L15+M15</f>
        <v>125.113</v>
      </c>
      <c r="Q15" s="18">
        <f>L15/P15</f>
        <v>1</v>
      </c>
      <c r="R15" s="19">
        <f>F15/P15</f>
        <v>6044.136100964728</v>
      </c>
      <c r="S15" s="5" t="s">
        <v>127</v>
      </c>
      <c r="T15" s="5" t="s">
        <v>128</v>
      </c>
      <c r="U15" s="1"/>
    </row>
    <row r="16" spans="1:24" x14ac:dyDescent="0.25">
      <c r="A16" s="3" t="s">
        <v>12</v>
      </c>
      <c r="B16" s="5" t="s">
        <v>67</v>
      </c>
      <c r="C16" s="5" t="s">
        <v>68</v>
      </c>
      <c r="D16" s="15">
        <v>45321</v>
      </c>
      <c r="E16" s="46">
        <v>102</v>
      </c>
      <c r="F16" s="16">
        <v>235000</v>
      </c>
      <c r="G16" s="46" t="s">
        <v>55</v>
      </c>
      <c r="H16" s="46" t="s">
        <v>56</v>
      </c>
      <c r="I16" s="5" t="s">
        <v>57</v>
      </c>
      <c r="J16" s="46">
        <v>2024002030</v>
      </c>
      <c r="K16" s="5"/>
      <c r="L16" s="17">
        <v>34.630000000000003</v>
      </c>
      <c r="M16" s="17">
        <v>3.85</v>
      </c>
      <c r="N16" s="17">
        <v>0.38</v>
      </c>
      <c r="O16" s="17">
        <f>SUM(L16:N16)</f>
        <v>38.860000000000007</v>
      </c>
      <c r="P16" s="17">
        <f>L16+M16</f>
        <v>38.480000000000004</v>
      </c>
      <c r="Q16" s="18">
        <f>L16/P16</f>
        <v>0.89994802494802495</v>
      </c>
      <c r="R16" s="19">
        <f>F16/P16</f>
        <v>6107.0686070686061</v>
      </c>
      <c r="S16" s="5" t="s">
        <v>69</v>
      </c>
      <c r="T16" s="5" t="s">
        <v>70</v>
      </c>
      <c r="U16" s="1"/>
    </row>
    <row r="17" spans="1:21" x14ac:dyDescent="0.25">
      <c r="A17" s="3" t="s">
        <v>20</v>
      </c>
      <c r="B17" s="5" t="s">
        <v>76</v>
      </c>
      <c r="C17" s="5" t="s">
        <v>77</v>
      </c>
      <c r="D17" s="15">
        <v>45705</v>
      </c>
      <c r="E17" s="46">
        <v>102</v>
      </c>
      <c r="F17" s="16">
        <v>240000</v>
      </c>
      <c r="G17" s="46" t="s">
        <v>55</v>
      </c>
      <c r="H17" s="46" t="s">
        <v>78</v>
      </c>
      <c r="I17" s="5" t="s">
        <v>57</v>
      </c>
      <c r="J17" s="46">
        <v>2025003596</v>
      </c>
      <c r="K17" s="5"/>
      <c r="L17" s="17">
        <v>34</v>
      </c>
      <c r="M17" s="17">
        <v>3.5</v>
      </c>
      <c r="N17" s="17">
        <v>2.5</v>
      </c>
      <c r="O17" s="17">
        <f>SUM(L17:N17)</f>
        <v>40</v>
      </c>
      <c r="P17" s="17">
        <f>L17+M17</f>
        <v>37.5</v>
      </c>
      <c r="Q17" s="18">
        <f>L17/P17</f>
        <v>0.90666666666666662</v>
      </c>
      <c r="R17" s="19">
        <f>F17/P17</f>
        <v>6400</v>
      </c>
      <c r="S17" s="5" t="s">
        <v>79</v>
      </c>
      <c r="T17" s="5" t="s">
        <v>80</v>
      </c>
      <c r="U17" s="1"/>
    </row>
    <row r="18" spans="1:21" x14ac:dyDescent="0.25">
      <c r="A18" s="3" t="s">
        <v>23</v>
      </c>
      <c r="B18" s="5" t="s">
        <v>108</v>
      </c>
      <c r="C18" s="5" t="s">
        <v>109</v>
      </c>
      <c r="D18" s="15">
        <v>45051</v>
      </c>
      <c r="E18" s="46">
        <v>102</v>
      </c>
      <c r="F18" s="37">
        <v>446000</v>
      </c>
      <c r="G18" s="46" t="s">
        <v>55</v>
      </c>
      <c r="H18" s="46" t="s">
        <v>56</v>
      </c>
      <c r="I18" s="5" t="s">
        <v>60</v>
      </c>
      <c r="J18" s="46">
        <v>2023011844</v>
      </c>
      <c r="K18" s="5"/>
      <c r="L18" s="38">
        <v>63.4</v>
      </c>
      <c r="M18" s="38">
        <v>6</v>
      </c>
      <c r="N18" s="38">
        <v>6.4</v>
      </c>
      <c r="O18" s="17">
        <f>SUM(L18:N18)</f>
        <v>75.800000000000011</v>
      </c>
      <c r="P18" s="17">
        <f>L18+M18</f>
        <v>69.400000000000006</v>
      </c>
      <c r="Q18" s="18">
        <f>L18/P18</f>
        <v>0.91354466858789618</v>
      </c>
      <c r="R18" s="40">
        <f>F18/P18</f>
        <v>6426.5129682997112</v>
      </c>
      <c r="S18" s="5" t="s">
        <v>110</v>
      </c>
      <c r="T18" s="5" t="s">
        <v>111</v>
      </c>
      <c r="U18" s="1"/>
    </row>
    <row r="19" spans="1:21" x14ac:dyDescent="0.25">
      <c r="A19" s="3" t="s">
        <v>8</v>
      </c>
      <c r="B19" s="5" t="s">
        <v>92</v>
      </c>
      <c r="C19" s="5" t="s">
        <v>93</v>
      </c>
      <c r="D19" s="15">
        <v>45548</v>
      </c>
      <c r="E19" s="46">
        <v>102</v>
      </c>
      <c r="F19" s="16">
        <v>186000</v>
      </c>
      <c r="G19" s="46" t="s">
        <v>55</v>
      </c>
      <c r="H19" s="46" t="s">
        <v>56</v>
      </c>
      <c r="I19" s="5" t="s">
        <v>57</v>
      </c>
      <c r="J19" s="46">
        <v>2024021203</v>
      </c>
      <c r="K19" s="5"/>
      <c r="L19" s="17">
        <v>28.72</v>
      </c>
      <c r="M19" s="17">
        <v>0</v>
      </c>
      <c r="N19" s="17">
        <v>1.29</v>
      </c>
      <c r="O19" s="17">
        <f>SUM(L19:N19)</f>
        <v>30.009999999999998</v>
      </c>
      <c r="P19" s="17">
        <f>L19+M19</f>
        <v>28.72</v>
      </c>
      <c r="Q19" s="18">
        <f>L19/P19</f>
        <v>1</v>
      </c>
      <c r="R19" s="19">
        <f>F19/P19</f>
        <v>6476.3231197771593</v>
      </c>
      <c r="S19" s="5" t="s">
        <v>94</v>
      </c>
      <c r="T19" s="5" t="s">
        <v>95</v>
      </c>
      <c r="U19" s="1"/>
    </row>
    <row r="20" spans="1:21" x14ac:dyDescent="0.25">
      <c r="A20" s="3" t="s">
        <v>12</v>
      </c>
      <c r="B20" s="5" t="s">
        <v>63</v>
      </c>
      <c r="C20" s="5" t="s">
        <v>64</v>
      </c>
      <c r="D20" s="15">
        <v>45229</v>
      </c>
      <c r="E20" s="46">
        <v>102</v>
      </c>
      <c r="F20" s="16">
        <v>210000</v>
      </c>
      <c r="G20" s="46" t="s">
        <v>55</v>
      </c>
      <c r="H20" s="46" t="s">
        <v>56</v>
      </c>
      <c r="I20" s="5" t="s">
        <v>57</v>
      </c>
      <c r="J20" s="46">
        <v>2023023915</v>
      </c>
      <c r="K20" s="5"/>
      <c r="L20" s="17">
        <v>32.112000000000002</v>
      </c>
      <c r="M20" s="17">
        <v>0</v>
      </c>
      <c r="N20" s="17">
        <v>4.5179999999999998</v>
      </c>
      <c r="O20" s="17">
        <f>SUM(L20:N20)</f>
        <v>36.630000000000003</v>
      </c>
      <c r="P20" s="17">
        <f>L20+M20</f>
        <v>32.112000000000002</v>
      </c>
      <c r="Q20" s="18">
        <f>L20/P20</f>
        <v>1</v>
      </c>
      <c r="R20" s="19">
        <f>F20/P20</f>
        <v>6539.6113602391624</v>
      </c>
      <c r="S20" s="5" t="s">
        <v>65</v>
      </c>
      <c r="T20" s="5" t="s">
        <v>66</v>
      </c>
      <c r="U20" s="1"/>
    </row>
    <row r="21" spans="1:21" x14ac:dyDescent="0.25">
      <c r="A21" s="3" t="s">
        <v>8</v>
      </c>
      <c r="B21" s="5" t="s">
        <v>96</v>
      </c>
      <c r="C21" s="5" t="s">
        <v>97</v>
      </c>
      <c r="D21" s="15">
        <v>45071</v>
      </c>
      <c r="E21" s="46">
        <v>102</v>
      </c>
      <c r="F21" s="16">
        <v>67500</v>
      </c>
      <c r="G21" s="46" t="s">
        <v>55</v>
      </c>
      <c r="H21" s="46" t="s">
        <v>56</v>
      </c>
      <c r="I21" s="5" t="s">
        <v>57</v>
      </c>
      <c r="J21" s="46">
        <v>2023013068</v>
      </c>
      <c r="K21" s="5"/>
      <c r="L21" s="17">
        <v>10.119999999999999</v>
      </c>
      <c r="M21" s="17">
        <v>0</v>
      </c>
      <c r="N21" s="17">
        <v>2.6</v>
      </c>
      <c r="O21" s="17">
        <f>SUM(L21:N21)</f>
        <v>12.719999999999999</v>
      </c>
      <c r="P21" s="17">
        <f>L21+M21</f>
        <v>10.119999999999999</v>
      </c>
      <c r="Q21" s="18">
        <f>L21/P21</f>
        <v>1</v>
      </c>
      <c r="R21" s="19">
        <f>F21/P21</f>
        <v>6669.9604743083009</v>
      </c>
      <c r="S21" s="5" t="s">
        <v>98</v>
      </c>
      <c r="T21" s="5" t="s">
        <v>99</v>
      </c>
      <c r="U21" s="1"/>
    </row>
    <row r="22" spans="1:21" x14ac:dyDescent="0.25">
      <c r="A22" s="3" t="s">
        <v>11</v>
      </c>
      <c r="B22" s="5" t="s">
        <v>129</v>
      </c>
      <c r="C22" s="5" t="s">
        <v>130</v>
      </c>
      <c r="D22" s="15">
        <v>45408</v>
      </c>
      <c r="E22" s="46">
        <v>102</v>
      </c>
      <c r="F22" s="16">
        <v>248000</v>
      </c>
      <c r="G22" s="46" t="s">
        <v>55</v>
      </c>
      <c r="H22" s="46" t="s">
        <v>56</v>
      </c>
      <c r="I22" s="5" t="s">
        <v>57</v>
      </c>
      <c r="J22" s="46">
        <v>2024011615</v>
      </c>
      <c r="K22" s="5"/>
      <c r="L22" s="17">
        <v>36.5</v>
      </c>
      <c r="M22" s="17">
        <v>0</v>
      </c>
      <c r="N22" s="17">
        <v>3.5</v>
      </c>
      <c r="O22" s="17">
        <f>SUM(L22:N22)</f>
        <v>40</v>
      </c>
      <c r="P22" s="17">
        <f>L22+M22</f>
        <v>36.5</v>
      </c>
      <c r="Q22" s="18">
        <f>L22/P22</f>
        <v>1</v>
      </c>
      <c r="R22" s="19">
        <f>F22/P22</f>
        <v>6794.5205479452052</v>
      </c>
      <c r="S22" s="5" t="s">
        <v>131</v>
      </c>
      <c r="T22" s="5" t="s">
        <v>132</v>
      </c>
      <c r="U22" s="1"/>
    </row>
    <row r="23" spans="1:21" x14ac:dyDescent="0.25">
      <c r="B23" s="5"/>
      <c r="C23" s="5"/>
      <c r="D23" s="15"/>
      <c r="E23" s="46"/>
      <c r="F23" s="16">
        <f>SUM(F5:F22)</f>
        <v>4459305</v>
      </c>
      <c r="G23" s="46"/>
      <c r="H23" s="46"/>
      <c r="I23" s="5"/>
      <c r="J23" s="46"/>
      <c r="K23" s="5"/>
      <c r="L23" s="17"/>
      <c r="M23" s="17"/>
      <c r="N23" s="17"/>
      <c r="O23" s="17"/>
      <c r="P23" s="17">
        <f>SUM(P5:P22)</f>
        <v>772.13299999999992</v>
      </c>
      <c r="Q23" s="18"/>
      <c r="R23" s="19">
        <f>SUM(R5:R22)</f>
        <v>103855.09201998424</v>
      </c>
      <c r="S23" s="5" t="s">
        <v>408</v>
      </c>
      <c r="T23" s="5"/>
      <c r="U23" s="52"/>
    </row>
    <row r="24" spans="1:21" x14ac:dyDescent="0.25">
      <c r="B24" s="5"/>
      <c r="C24" s="5"/>
      <c r="D24" s="15"/>
      <c r="E24" s="46"/>
      <c r="F24" s="16"/>
      <c r="G24" s="46"/>
      <c r="H24" s="46"/>
      <c r="I24" s="5"/>
      <c r="J24" s="46"/>
      <c r="K24" s="5"/>
      <c r="L24" s="17"/>
      <c r="M24" s="17"/>
      <c r="N24" s="17"/>
      <c r="O24" s="17"/>
      <c r="P24" s="17"/>
      <c r="Q24" s="18"/>
      <c r="R24" s="19">
        <f>AVERAGE(R5:R23)</f>
        <v>10932.114949472025</v>
      </c>
      <c r="S24" s="5" t="s">
        <v>405</v>
      </c>
      <c r="T24" s="5"/>
      <c r="U24" s="52"/>
    </row>
    <row r="25" spans="1:21" x14ac:dyDescent="0.25">
      <c r="A25" s="3" t="s">
        <v>413</v>
      </c>
      <c r="B25" s="5"/>
      <c r="C25" s="5"/>
      <c r="D25" s="15"/>
      <c r="E25" s="46"/>
      <c r="F25" s="16"/>
      <c r="G25" s="46"/>
      <c r="H25" s="46"/>
      <c r="I25" s="5"/>
      <c r="J25" s="46"/>
      <c r="K25" s="5"/>
      <c r="L25" s="17"/>
      <c r="M25" s="17"/>
      <c r="N25" s="17"/>
      <c r="O25" s="17"/>
      <c r="P25" s="17"/>
      <c r="Q25" s="18"/>
      <c r="R25" s="19">
        <f>+F23/P23</f>
        <v>5775.3068448052345</v>
      </c>
      <c r="S25" s="5" t="s">
        <v>406</v>
      </c>
      <c r="T25" s="5"/>
      <c r="U25" s="52"/>
    </row>
    <row r="26" spans="1:21" x14ac:dyDescent="0.25">
      <c r="A26" s="3" t="s">
        <v>410</v>
      </c>
      <c r="B26" s="5"/>
      <c r="C26" s="5"/>
      <c r="D26" s="15"/>
      <c r="E26" s="46"/>
      <c r="F26" s="16"/>
      <c r="G26" s="46"/>
      <c r="H26" s="46"/>
      <c r="I26" s="5"/>
      <c r="J26" s="46"/>
      <c r="K26" s="5"/>
      <c r="L26" s="17"/>
      <c r="M26" s="17"/>
      <c r="N26" s="17"/>
      <c r="O26" s="17"/>
      <c r="P26" s="17"/>
      <c r="Q26" s="18"/>
      <c r="R26" s="439">
        <v>5800</v>
      </c>
      <c r="S26" s="81" t="s">
        <v>407</v>
      </c>
      <c r="T26" s="5"/>
      <c r="U26" s="52"/>
    </row>
    <row r="27" spans="1:21" x14ac:dyDescent="0.25">
      <c r="A27" s="3" t="s">
        <v>411</v>
      </c>
      <c r="C27" s="26"/>
      <c r="D27" s="1"/>
      <c r="E27" s="49"/>
      <c r="F27" s="1"/>
      <c r="H27" s="59"/>
      <c r="L27" s="51"/>
      <c r="M27" s="51"/>
      <c r="N27" s="51"/>
      <c r="O27" s="51"/>
      <c r="P27" s="51"/>
      <c r="Q27" s="32"/>
      <c r="R27" s="50"/>
      <c r="T27" s="5"/>
      <c r="U27"/>
    </row>
    <row r="28" spans="1:21" x14ac:dyDescent="0.25">
      <c r="A28" s="3" t="s">
        <v>412</v>
      </c>
    </row>
    <row r="29" spans="1:21" x14ac:dyDescent="0.25">
      <c r="D29" s="26"/>
      <c r="F29" s="27"/>
      <c r="L29" s="28"/>
      <c r="M29" s="28"/>
      <c r="N29" s="28"/>
      <c r="O29" s="28"/>
      <c r="P29" s="28"/>
      <c r="Q29" s="29"/>
      <c r="R29" s="19"/>
      <c r="U29" s="52"/>
    </row>
    <row r="30" spans="1:21" x14ac:dyDescent="0.25">
      <c r="B30" s="5"/>
      <c r="C30" s="5"/>
      <c r="D30" s="15"/>
      <c r="E30" s="46"/>
      <c r="F30" s="16"/>
      <c r="G30" s="46"/>
      <c r="H30" s="46"/>
      <c r="I30" s="5"/>
      <c r="J30" s="46"/>
      <c r="K30" s="5"/>
      <c r="L30" s="17"/>
      <c r="M30" s="17"/>
      <c r="N30" s="17"/>
      <c r="O30" s="17"/>
      <c r="P30" s="17"/>
      <c r="Q30" s="18"/>
      <c r="R30" s="19"/>
      <c r="S30" s="5"/>
      <c r="T30" s="5"/>
      <c r="U30" s="52"/>
    </row>
    <row r="31" spans="1:21" x14ac:dyDescent="0.25">
      <c r="D31" s="26"/>
      <c r="F31" s="27"/>
      <c r="L31" s="28"/>
      <c r="M31" s="28"/>
      <c r="N31" s="28"/>
      <c r="O31" s="28"/>
      <c r="P31" s="28"/>
      <c r="Q31" s="29"/>
      <c r="R31" s="19"/>
      <c r="U31" s="52"/>
    </row>
    <row r="32" spans="1:21" x14ac:dyDescent="0.25">
      <c r="B32" s="5"/>
      <c r="C32" s="5"/>
      <c r="D32" s="15"/>
      <c r="E32" s="46"/>
      <c r="F32" s="16"/>
      <c r="G32" s="46"/>
      <c r="H32" s="46"/>
      <c r="I32" s="5"/>
      <c r="J32" s="46"/>
      <c r="K32" s="5"/>
      <c r="L32" s="17"/>
      <c r="M32" s="17"/>
      <c r="N32" s="17"/>
      <c r="O32" s="17"/>
      <c r="P32" s="17"/>
      <c r="Q32" s="18"/>
      <c r="R32" s="19"/>
      <c r="S32" s="5"/>
      <c r="T32" s="5"/>
      <c r="U32" s="52"/>
    </row>
    <row r="34" spans="2:21" x14ac:dyDescent="0.25">
      <c r="B34" s="5"/>
      <c r="C34" s="5"/>
      <c r="D34" s="15"/>
      <c r="E34" s="46"/>
      <c r="F34" s="16"/>
      <c r="G34" s="46"/>
      <c r="H34" s="46"/>
      <c r="I34" s="5"/>
      <c r="J34" s="46"/>
      <c r="K34" s="5"/>
      <c r="L34" s="17"/>
      <c r="M34" s="17"/>
      <c r="N34" s="17"/>
      <c r="O34" s="17"/>
      <c r="P34" s="17"/>
      <c r="Q34" s="18"/>
      <c r="R34" s="19"/>
      <c r="S34" s="5"/>
      <c r="T34" s="5"/>
      <c r="U34" s="52"/>
    </row>
    <row r="35" spans="2:21" x14ac:dyDescent="0.25">
      <c r="B35" s="5"/>
      <c r="C35" s="5"/>
      <c r="D35" s="15"/>
      <c r="E35" s="46"/>
      <c r="F35" s="16"/>
      <c r="G35" s="46"/>
      <c r="H35" s="46"/>
      <c r="I35" s="5"/>
      <c r="J35" s="46"/>
      <c r="K35" s="5"/>
      <c r="L35" s="17"/>
      <c r="M35" s="17"/>
      <c r="N35" s="17"/>
      <c r="O35" s="17"/>
      <c r="P35" s="17"/>
      <c r="Q35" s="18"/>
      <c r="R35" s="19"/>
      <c r="S35" s="5"/>
      <c r="T35" s="5"/>
      <c r="U35" s="52"/>
    </row>
    <row r="36" spans="2:21" x14ac:dyDescent="0.25">
      <c r="B36" s="5"/>
      <c r="C36" s="5"/>
      <c r="D36" s="15"/>
      <c r="E36" s="46"/>
      <c r="F36" s="37"/>
      <c r="G36" s="46"/>
      <c r="H36" s="46"/>
      <c r="I36" s="5"/>
      <c r="J36" s="46"/>
      <c r="K36" s="5"/>
      <c r="L36" s="38"/>
      <c r="M36" s="38"/>
      <c r="N36" s="38"/>
      <c r="O36" s="38"/>
      <c r="P36" s="38"/>
      <c r="Q36" s="39"/>
      <c r="R36" s="40"/>
      <c r="S36" s="5"/>
      <c r="T36" s="5"/>
      <c r="U36" s="57"/>
    </row>
    <row r="37" spans="2:21" x14ac:dyDescent="0.25">
      <c r="B37" s="5"/>
      <c r="C37" s="5"/>
      <c r="D37" s="15"/>
      <c r="E37" s="46"/>
      <c r="F37" s="37"/>
      <c r="G37" s="46"/>
      <c r="H37" s="46"/>
      <c r="I37" s="5"/>
      <c r="J37" s="46"/>
      <c r="K37" s="5"/>
      <c r="L37" s="38"/>
      <c r="M37" s="38"/>
      <c r="N37" s="38"/>
      <c r="O37" s="38"/>
      <c r="P37" s="38"/>
      <c r="Q37" s="39"/>
      <c r="R37" s="40"/>
      <c r="S37" s="5"/>
      <c r="T37" s="5"/>
      <c r="U37" s="57"/>
    </row>
    <row r="38" spans="2:21" x14ac:dyDescent="0.25">
      <c r="B38" s="5"/>
      <c r="C38" s="5"/>
      <c r="D38" s="15"/>
      <c r="E38" s="46"/>
      <c r="F38" s="37"/>
      <c r="G38" s="46"/>
      <c r="H38" s="46"/>
      <c r="I38" s="5"/>
      <c r="J38" s="46"/>
      <c r="K38" s="5"/>
      <c r="L38" s="38"/>
      <c r="M38" s="38"/>
      <c r="N38" s="38"/>
      <c r="O38" s="38"/>
      <c r="P38" s="38"/>
      <c r="Q38" s="39"/>
      <c r="R38" s="40"/>
      <c r="S38" s="5"/>
      <c r="T38" s="5"/>
      <c r="U38" s="57"/>
    </row>
    <row r="39" spans="2:21" x14ac:dyDescent="0.25">
      <c r="B39" s="5"/>
      <c r="C39" s="5"/>
      <c r="D39" s="15"/>
      <c r="E39" s="46"/>
      <c r="F39" s="16"/>
      <c r="G39" s="46"/>
      <c r="H39" s="46"/>
      <c r="I39" s="5"/>
      <c r="J39" s="46"/>
      <c r="K39" s="5"/>
      <c r="L39" s="17"/>
      <c r="M39" s="17"/>
      <c r="N39" s="17"/>
      <c r="O39" s="17"/>
      <c r="P39" s="17"/>
      <c r="Q39" s="18"/>
      <c r="R39" s="19"/>
      <c r="S39" s="5"/>
      <c r="T39" s="5"/>
      <c r="U39" s="52"/>
    </row>
    <row r="40" spans="2:21" x14ac:dyDescent="0.25">
      <c r="B40" s="5"/>
      <c r="C40" s="5"/>
      <c r="D40" s="15"/>
      <c r="E40" s="46"/>
      <c r="F40" s="16"/>
      <c r="G40" s="46"/>
      <c r="H40" s="46"/>
      <c r="I40" s="5"/>
      <c r="J40" s="46"/>
      <c r="K40" s="5"/>
      <c r="L40" s="17"/>
      <c r="M40" s="17"/>
      <c r="N40" s="17"/>
      <c r="O40" s="17"/>
      <c r="P40" s="17"/>
      <c r="Q40" s="18"/>
      <c r="R40" s="19"/>
      <c r="S40" s="5"/>
      <c r="T40" s="5"/>
      <c r="U40" s="52"/>
    </row>
    <row r="41" spans="2:21" x14ac:dyDescent="0.25">
      <c r="B41" s="5"/>
      <c r="C41" s="5"/>
      <c r="D41" s="15"/>
      <c r="E41" s="46"/>
      <c r="F41" s="16"/>
      <c r="G41" s="46"/>
      <c r="H41" s="46"/>
      <c r="I41" s="5"/>
      <c r="J41" s="46"/>
      <c r="K41" s="5"/>
      <c r="L41" s="17"/>
      <c r="M41" s="17"/>
      <c r="N41" s="17"/>
      <c r="O41" s="17"/>
      <c r="P41" s="17"/>
      <c r="Q41" s="18"/>
      <c r="R41" s="19"/>
      <c r="S41" s="5"/>
      <c r="T41" s="5"/>
      <c r="U41" s="52"/>
    </row>
    <row r="42" spans="2:21" x14ac:dyDescent="0.25">
      <c r="B42" s="5"/>
      <c r="C42" s="5"/>
      <c r="D42" s="15"/>
      <c r="E42" s="46"/>
      <c r="F42" s="16"/>
      <c r="G42" s="46"/>
      <c r="H42" s="46"/>
      <c r="I42" s="5"/>
      <c r="J42" s="46"/>
      <c r="K42" s="5"/>
      <c r="L42" s="17"/>
      <c r="M42" s="17"/>
      <c r="N42" s="17"/>
      <c r="O42" s="17"/>
      <c r="P42" s="17"/>
      <c r="Q42" s="18"/>
      <c r="R42" s="19"/>
      <c r="S42" s="5"/>
      <c r="T42" s="5"/>
      <c r="U42" s="52"/>
    </row>
    <row r="43" spans="2:21" x14ac:dyDescent="0.25">
      <c r="B43" s="5"/>
      <c r="C43" s="5"/>
      <c r="D43" s="15"/>
      <c r="E43" s="46"/>
      <c r="F43" s="16"/>
      <c r="G43" s="46"/>
      <c r="H43" s="46"/>
      <c r="I43" s="5"/>
      <c r="J43" s="46"/>
      <c r="K43" s="5"/>
      <c r="L43" s="17"/>
      <c r="M43" s="17"/>
      <c r="N43" s="17"/>
      <c r="O43" s="17"/>
      <c r="P43" s="17"/>
      <c r="Q43" s="18"/>
      <c r="R43" s="19"/>
      <c r="S43" s="5"/>
      <c r="T43" s="5"/>
      <c r="U43" s="52"/>
    </row>
    <row r="44" spans="2:21" x14ac:dyDescent="0.25">
      <c r="B44" s="5"/>
      <c r="C44" s="5"/>
      <c r="D44" s="15"/>
      <c r="E44" s="46"/>
      <c r="F44" s="16"/>
      <c r="G44" s="46"/>
      <c r="H44" s="46"/>
      <c r="I44" s="5"/>
      <c r="J44" s="46"/>
      <c r="K44" s="5"/>
      <c r="L44" s="17"/>
      <c r="M44" s="17"/>
      <c r="N44" s="17"/>
      <c r="O44" s="17"/>
      <c r="P44" s="17"/>
      <c r="Q44" s="25"/>
      <c r="R44" s="19"/>
      <c r="S44" s="5"/>
      <c r="T44" s="5"/>
      <c r="U44" s="52"/>
    </row>
    <row r="45" spans="2:21" x14ac:dyDescent="0.25">
      <c r="B45" s="5"/>
      <c r="C45" s="5"/>
      <c r="D45" s="15"/>
      <c r="E45" s="46"/>
      <c r="F45" s="16"/>
      <c r="G45" s="46"/>
      <c r="H45" s="46"/>
      <c r="I45" s="5"/>
      <c r="J45" s="46"/>
      <c r="K45" s="5"/>
      <c r="L45" s="17"/>
      <c r="M45" s="17"/>
      <c r="N45" s="17"/>
      <c r="O45" s="17"/>
      <c r="P45" s="17"/>
      <c r="Q45" s="25"/>
      <c r="R45" s="19"/>
      <c r="S45" s="5"/>
      <c r="T45" s="5"/>
      <c r="U45" s="52"/>
    </row>
    <row r="46" spans="2:21" x14ac:dyDescent="0.25">
      <c r="B46" s="5"/>
      <c r="C46" s="5"/>
      <c r="D46" s="15"/>
      <c r="E46" s="46"/>
      <c r="F46" s="16"/>
      <c r="G46" s="46"/>
      <c r="H46" s="46"/>
      <c r="I46" s="5"/>
      <c r="J46" s="46"/>
      <c r="K46" s="5"/>
      <c r="L46" s="17"/>
      <c r="M46" s="17"/>
      <c r="N46" s="17"/>
      <c r="O46" s="17"/>
      <c r="P46" s="17"/>
      <c r="Q46" s="25"/>
      <c r="R46" s="19"/>
      <c r="S46" s="5"/>
      <c r="T46" s="5"/>
      <c r="U46" s="52"/>
    </row>
    <row r="48" spans="2:21" x14ac:dyDescent="0.25">
      <c r="B48" s="5"/>
      <c r="C48" s="5"/>
      <c r="D48" s="15"/>
      <c r="E48" s="46"/>
      <c r="F48" s="16"/>
      <c r="G48" s="46"/>
      <c r="H48" s="46"/>
      <c r="I48" s="5"/>
      <c r="J48" s="46"/>
      <c r="K48" s="5"/>
      <c r="L48" s="17"/>
      <c r="M48" s="17"/>
      <c r="N48" s="17"/>
      <c r="O48" s="17"/>
      <c r="P48" s="17"/>
      <c r="Q48" s="25"/>
      <c r="R48" s="19"/>
      <c r="S48" s="5"/>
      <c r="T48" s="5"/>
      <c r="U48" s="52"/>
    </row>
    <row r="49" spans="2:21" x14ac:dyDescent="0.25">
      <c r="B49" s="5"/>
      <c r="C49" s="5"/>
      <c r="D49" s="15"/>
      <c r="E49" s="46"/>
      <c r="F49" s="16"/>
      <c r="G49" s="46"/>
      <c r="H49" s="46"/>
      <c r="I49" s="5"/>
      <c r="J49" s="46"/>
      <c r="K49" s="5"/>
      <c r="L49" s="17"/>
      <c r="M49" s="17"/>
      <c r="N49" s="17"/>
      <c r="O49" s="17"/>
      <c r="P49" s="17"/>
      <c r="Q49" s="25"/>
      <c r="R49" s="19"/>
      <c r="S49" s="5"/>
      <c r="T49" s="5"/>
      <c r="U49" s="52"/>
    </row>
    <row r="50" spans="2:21" x14ac:dyDescent="0.25">
      <c r="B50" s="5"/>
      <c r="C50" s="5"/>
      <c r="D50" s="15"/>
      <c r="E50" s="46"/>
      <c r="F50" s="16"/>
      <c r="G50" s="46"/>
      <c r="H50" s="46"/>
      <c r="I50" s="5"/>
      <c r="J50" s="46"/>
      <c r="K50" s="5"/>
      <c r="L50" s="17"/>
      <c r="M50" s="17"/>
      <c r="N50" s="17"/>
      <c r="O50" s="17"/>
      <c r="P50" s="17"/>
      <c r="Q50" s="18"/>
      <c r="R50" s="19"/>
      <c r="S50" s="5"/>
      <c r="T50" s="5"/>
      <c r="U50" s="52"/>
    </row>
    <row r="51" spans="2:21" x14ac:dyDescent="0.25">
      <c r="B51" s="5"/>
      <c r="C51" s="5"/>
      <c r="D51" s="15"/>
      <c r="E51" s="46"/>
      <c r="F51" s="16"/>
      <c r="G51" s="46"/>
      <c r="H51" s="46"/>
      <c r="I51" s="5"/>
      <c r="J51" s="46"/>
      <c r="K51" s="5"/>
      <c r="L51" s="17"/>
      <c r="M51" s="17"/>
      <c r="N51" s="17"/>
      <c r="O51" s="17"/>
      <c r="P51" s="17"/>
      <c r="Q51" s="18"/>
      <c r="R51" s="19"/>
      <c r="S51" s="5"/>
      <c r="T51" s="5"/>
      <c r="U51" s="52"/>
    </row>
    <row r="52" spans="2:21" x14ac:dyDescent="0.25">
      <c r="B52" s="5"/>
      <c r="C52" s="5"/>
      <c r="D52" s="15"/>
      <c r="E52" s="46"/>
      <c r="F52" s="16"/>
      <c r="G52" s="46"/>
      <c r="H52" s="46"/>
      <c r="I52" s="5"/>
      <c r="J52" s="46"/>
      <c r="K52" s="5"/>
      <c r="L52" s="17"/>
      <c r="M52" s="17"/>
      <c r="N52" s="17"/>
      <c r="O52" s="17"/>
      <c r="P52" s="17"/>
      <c r="Q52" s="18"/>
      <c r="R52" s="19"/>
      <c r="S52" s="5"/>
      <c r="T52" s="5"/>
      <c r="U52" s="52"/>
    </row>
    <row r="53" spans="2:21" x14ac:dyDescent="0.25">
      <c r="B53" s="5"/>
      <c r="C53" s="5"/>
      <c r="D53" s="15"/>
      <c r="E53" s="46"/>
      <c r="F53" s="16"/>
      <c r="G53" s="46"/>
      <c r="H53" s="46"/>
      <c r="I53" s="5"/>
      <c r="J53" s="46"/>
      <c r="K53" s="5"/>
      <c r="L53" s="17"/>
      <c r="M53" s="17"/>
      <c r="N53" s="17"/>
      <c r="O53" s="17"/>
      <c r="P53" s="17"/>
      <c r="Q53" s="25"/>
      <c r="R53" s="19"/>
      <c r="S53" s="5"/>
      <c r="T53" s="5"/>
      <c r="U53" s="52"/>
    </row>
    <row r="54" spans="2:21" x14ac:dyDescent="0.25">
      <c r="B54" s="5"/>
      <c r="C54" s="5"/>
      <c r="D54" s="15"/>
      <c r="E54" s="46"/>
      <c r="F54" s="16"/>
      <c r="G54" s="46"/>
      <c r="H54" s="46"/>
      <c r="I54" s="5"/>
      <c r="J54" s="46"/>
      <c r="K54" s="5"/>
      <c r="L54" s="17"/>
      <c r="M54" s="17"/>
      <c r="N54" s="17"/>
      <c r="O54" s="17"/>
      <c r="P54" s="17"/>
      <c r="Q54" s="25"/>
      <c r="R54" s="19"/>
      <c r="S54" s="5"/>
      <c r="T54" s="5"/>
      <c r="U54" s="52"/>
    </row>
    <row r="55" spans="2:21" x14ac:dyDescent="0.25">
      <c r="B55" s="5"/>
      <c r="C55" s="5"/>
      <c r="D55" s="15"/>
      <c r="E55" s="46"/>
      <c r="F55" s="16"/>
      <c r="G55" s="46"/>
      <c r="H55" s="46"/>
      <c r="I55" s="5"/>
      <c r="J55" s="46"/>
      <c r="K55" s="5"/>
      <c r="L55" s="17"/>
      <c r="M55" s="17"/>
      <c r="N55" s="17"/>
      <c r="O55" s="17"/>
      <c r="P55" s="17"/>
      <c r="Q55" s="25"/>
      <c r="R55" s="19"/>
      <c r="S55" s="5"/>
      <c r="T55" s="5"/>
      <c r="U55" s="52"/>
    </row>
    <row r="56" spans="2:21" x14ac:dyDescent="0.25">
      <c r="B56" s="5"/>
      <c r="C56" s="5"/>
      <c r="D56" s="15"/>
      <c r="E56" s="46"/>
      <c r="F56" s="16"/>
      <c r="G56" s="46"/>
      <c r="H56" s="46"/>
      <c r="I56" s="5"/>
      <c r="J56" s="46"/>
      <c r="K56" s="5"/>
      <c r="L56" s="17"/>
      <c r="M56" s="17"/>
      <c r="N56" s="17"/>
      <c r="O56" s="17"/>
      <c r="P56" s="17"/>
      <c r="Q56" s="25"/>
      <c r="R56" s="19"/>
      <c r="S56" s="5"/>
      <c r="T56" s="5"/>
      <c r="U56" s="52"/>
    </row>
    <row r="57" spans="2:21" x14ac:dyDescent="0.25">
      <c r="D57" s="26"/>
      <c r="F57" s="27"/>
      <c r="L57" s="28"/>
      <c r="M57" s="28"/>
      <c r="N57" s="28"/>
      <c r="O57" s="28"/>
      <c r="P57" s="28"/>
      <c r="Q57" s="29"/>
      <c r="R57" s="19"/>
    </row>
    <row r="58" spans="2:21" x14ac:dyDescent="0.25">
      <c r="B58" s="5"/>
      <c r="C58" s="5"/>
      <c r="D58" s="15"/>
      <c r="E58" s="46"/>
      <c r="F58" s="16"/>
      <c r="G58" s="46"/>
      <c r="H58" s="46"/>
      <c r="I58" s="5"/>
      <c r="J58" s="46"/>
      <c r="K58" s="5"/>
      <c r="L58" s="17"/>
      <c r="M58" s="17"/>
      <c r="N58" s="17"/>
      <c r="O58" s="17"/>
      <c r="P58" s="17"/>
      <c r="Q58" s="18"/>
      <c r="R58" s="19"/>
      <c r="S58" s="5"/>
      <c r="T58" s="5"/>
      <c r="U58" s="52"/>
    </row>
    <row r="59" spans="2:21" x14ac:dyDescent="0.25">
      <c r="B59" s="5"/>
      <c r="C59" s="5"/>
      <c r="D59" s="15"/>
      <c r="E59" s="46"/>
      <c r="F59" s="16"/>
      <c r="G59" s="46"/>
      <c r="H59" s="46"/>
      <c r="I59" s="5"/>
      <c r="J59" s="46"/>
      <c r="K59" s="5"/>
      <c r="L59" s="17"/>
      <c r="M59" s="17"/>
      <c r="N59" s="17"/>
      <c r="O59" s="17"/>
      <c r="P59" s="17"/>
      <c r="Q59" s="18"/>
      <c r="R59" s="19"/>
      <c r="S59" s="5"/>
      <c r="T59" s="5"/>
      <c r="U59" s="52"/>
    </row>
    <row r="60" spans="2:21" x14ac:dyDescent="0.25">
      <c r="B60" s="5"/>
      <c r="C60" s="5"/>
      <c r="D60" s="15"/>
      <c r="E60" s="46"/>
      <c r="F60" s="16"/>
      <c r="G60" s="46"/>
      <c r="H60" s="46"/>
      <c r="I60" s="5"/>
      <c r="J60" s="46"/>
      <c r="K60" s="5"/>
      <c r="L60" s="17"/>
      <c r="M60" s="17"/>
      <c r="N60" s="17"/>
      <c r="O60" s="17"/>
      <c r="P60" s="17"/>
      <c r="Q60" s="25"/>
      <c r="R60" s="19"/>
      <c r="S60" s="5"/>
      <c r="T60" s="5"/>
      <c r="U60" s="52"/>
    </row>
    <row r="61" spans="2:21" x14ac:dyDescent="0.25">
      <c r="B61" s="5"/>
      <c r="C61" s="5"/>
      <c r="D61" s="15"/>
      <c r="E61" s="46"/>
      <c r="F61" s="16"/>
      <c r="G61" s="46"/>
      <c r="H61" s="46"/>
      <c r="I61" s="5"/>
      <c r="J61" s="46"/>
      <c r="K61" s="5"/>
      <c r="L61" s="17"/>
      <c r="M61" s="17"/>
      <c r="N61" s="17"/>
      <c r="O61" s="17"/>
      <c r="P61" s="17"/>
      <c r="Q61" s="18"/>
      <c r="R61" s="19"/>
      <c r="S61" s="5"/>
      <c r="T61" s="5"/>
      <c r="U61" s="52"/>
    </row>
    <row r="62" spans="2:21" x14ac:dyDescent="0.25">
      <c r="B62" s="5"/>
      <c r="C62" s="5"/>
      <c r="D62" s="15"/>
      <c r="E62" s="46"/>
      <c r="F62" s="16"/>
      <c r="G62" s="46"/>
      <c r="H62" s="46"/>
      <c r="I62" s="5"/>
      <c r="J62" s="46"/>
      <c r="K62" s="5"/>
      <c r="L62" s="17"/>
      <c r="M62" s="17"/>
      <c r="N62" s="17"/>
      <c r="O62" s="17"/>
      <c r="P62" s="17"/>
      <c r="Q62" s="18"/>
      <c r="R62" s="19"/>
      <c r="S62" s="5"/>
      <c r="T62" s="5"/>
      <c r="U62" s="52"/>
    </row>
    <row r="63" spans="2:21" x14ac:dyDescent="0.25">
      <c r="B63" s="5"/>
      <c r="C63" s="5"/>
      <c r="D63" s="15"/>
      <c r="E63" s="46"/>
      <c r="F63" s="37"/>
      <c r="G63" s="46"/>
      <c r="H63" s="46"/>
      <c r="I63" s="5"/>
      <c r="J63" s="46"/>
      <c r="K63" s="5"/>
      <c r="L63" s="38"/>
      <c r="M63" s="38"/>
      <c r="N63" s="38"/>
      <c r="O63" s="38"/>
      <c r="P63" s="38"/>
      <c r="Q63" s="39"/>
      <c r="R63" s="40"/>
      <c r="S63" s="5"/>
      <c r="T63" s="5"/>
      <c r="U63" s="57"/>
    </row>
    <row r="64" spans="2:21" x14ac:dyDescent="0.25">
      <c r="B64" s="5"/>
      <c r="C64" s="5"/>
      <c r="D64" s="15"/>
      <c r="E64" s="46"/>
      <c r="F64" s="16"/>
      <c r="G64" s="46"/>
      <c r="H64" s="46"/>
      <c r="I64" s="5"/>
      <c r="J64" s="46"/>
      <c r="K64" s="5"/>
      <c r="L64" s="17"/>
      <c r="M64" s="17"/>
      <c r="N64" s="17"/>
      <c r="O64" s="17"/>
      <c r="P64" s="17"/>
      <c r="Q64" s="18"/>
      <c r="R64" s="19"/>
      <c r="S64" s="5"/>
      <c r="T64" s="5"/>
      <c r="U64" s="52"/>
    </row>
    <row r="65" spans="2:21" x14ac:dyDescent="0.25">
      <c r="B65" s="5"/>
      <c r="C65" s="5"/>
      <c r="D65" s="15"/>
      <c r="E65" s="46"/>
      <c r="F65" s="37"/>
      <c r="G65" s="46"/>
      <c r="H65" s="46"/>
      <c r="I65" s="5"/>
      <c r="J65" s="46"/>
      <c r="K65" s="5"/>
      <c r="L65" s="38"/>
      <c r="M65" s="38"/>
      <c r="N65" s="38"/>
      <c r="O65" s="38"/>
      <c r="P65" s="38"/>
      <c r="Q65" s="18"/>
      <c r="R65" s="19"/>
      <c r="S65" s="5"/>
      <c r="T65" s="5"/>
      <c r="U65" s="57"/>
    </row>
    <row r="66" spans="2:21" x14ac:dyDescent="0.25">
      <c r="B66" s="5"/>
      <c r="C66" s="5"/>
      <c r="D66" s="15"/>
      <c r="E66" s="46"/>
      <c r="F66" s="16"/>
      <c r="G66" s="46"/>
      <c r="H66" s="46"/>
      <c r="I66" s="5"/>
      <c r="J66" s="46"/>
      <c r="K66" s="5"/>
      <c r="L66" s="17"/>
      <c r="M66" s="17"/>
      <c r="N66" s="17"/>
      <c r="O66" s="17"/>
      <c r="P66" s="17"/>
      <c r="Q66" s="18"/>
      <c r="R66" s="19"/>
      <c r="S66" s="5"/>
      <c r="T66" s="5"/>
      <c r="U66" s="52"/>
    </row>
    <row r="67" spans="2:21" x14ac:dyDescent="0.25">
      <c r="B67" s="5"/>
      <c r="C67" s="5"/>
      <c r="D67" s="15"/>
      <c r="E67" s="46"/>
      <c r="F67" s="16"/>
      <c r="G67" s="46"/>
      <c r="H67" s="46"/>
      <c r="I67" s="5"/>
      <c r="J67" s="46"/>
      <c r="K67" s="5"/>
      <c r="L67" s="17"/>
      <c r="M67" s="17"/>
      <c r="N67" s="17"/>
      <c r="O67" s="17"/>
      <c r="P67" s="17"/>
      <c r="Q67" s="18"/>
      <c r="R67" s="19"/>
      <c r="S67" s="5"/>
      <c r="T67" s="5"/>
      <c r="U67" s="52"/>
    </row>
    <row r="68" spans="2:21" x14ac:dyDescent="0.25">
      <c r="B68" s="5"/>
      <c r="C68" s="5"/>
      <c r="D68" s="15"/>
      <c r="E68" s="46"/>
      <c r="F68" s="37"/>
      <c r="G68" s="46"/>
      <c r="H68" s="46"/>
      <c r="I68" s="5"/>
      <c r="J68" s="46"/>
      <c r="K68" s="5"/>
      <c r="L68" s="38"/>
      <c r="M68" s="38"/>
      <c r="N68" s="38"/>
      <c r="O68" s="38"/>
      <c r="P68" s="38"/>
      <c r="Q68" s="39"/>
      <c r="R68" s="40"/>
      <c r="S68" s="5"/>
      <c r="T68" s="5"/>
      <c r="U68" s="57"/>
    </row>
    <row r="69" spans="2:21" x14ac:dyDescent="0.25">
      <c r="B69" s="5"/>
      <c r="C69" s="5"/>
      <c r="D69" s="15"/>
      <c r="E69" s="46"/>
      <c r="F69" s="37"/>
      <c r="G69" s="46"/>
      <c r="H69" s="46"/>
      <c r="I69" s="5"/>
      <c r="J69" s="46"/>
      <c r="K69" s="5"/>
      <c r="L69" s="38"/>
      <c r="M69" s="38"/>
      <c r="N69" s="38"/>
      <c r="O69" s="38"/>
      <c r="P69" s="38"/>
      <c r="Q69" s="39"/>
      <c r="R69" s="40"/>
      <c r="S69" s="5"/>
      <c r="T69" s="5"/>
      <c r="U69" s="57"/>
    </row>
    <row r="70" spans="2:21" x14ac:dyDescent="0.25">
      <c r="B70" s="5"/>
      <c r="C70" s="5"/>
      <c r="D70" s="15"/>
      <c r="E70" s="46"/>
      <c r="F70" s="16"/>
      <c r="G70" s="46"/>
      <c r="H70" s="46"/>
      <c r="I70" s="5"/>
      <c r="J70" s="46"/>
      <c r="K70" s="5"/>
      <c r="L70" s="17"/>
      <c r="M70" s="17"/>
      <c r="N70" s="17"/>
      <c r="O70" s="17"/>
      <c r="P70" s="17"/>
      <c r="Q70" s="25"/>
      <c r="R70" s="25"/>
      <c r="S70" s="5"/>
      <c r="T70" s="5"/>
      <c r="U70" s="52"/>
    </row>
    <row r="71" spans="2:21" x14ac:dyDescent="0.25">
      <c r="B71" s="5"/>
      <c r="C71" s="5"/>
      <c r="D71" s="15"/>
      <c r="E71" s="46"/>
      <c r="F71" s="16"/>
      <c r="G71" s="46"/>
      <c r="H71" s="46"/>
      <c r="I71" s="5"/>
      <c r="J71" s="46"/>
      <c r="K71" s="5"/>
      <c r="L71" s="17"/>
      <c r="M71" s="17"/>
      <c r="N71" s="17"/>
      <c r="O71" s="17"/>
      <c r="P71" s="17"/>
      <c r="Q71" s="25"/>
      <c r="R71" s="19"/>
      <c r="S71" s="5"/>
      <c r="T71" s="5"/>
      <c r="U71" s="52"/>
    </row>
    <row r="72" spans="2:21" x14ac:dyDescent="0.25">
      <c r="B72" s="5"/>
      <c r="C72" s="5"/>
      <c r="D72" s="15"/>
      <c r="E72" s="46"/>
      <c r="F72" s="16"/>
      <c r="G72" s="46"/>
      <c r="H72" s="46"/>
      <c r="I72" s="5"/>
      <c r="J72" s="46"/>
      <c r="K72" s="5"/>
      <c r="L72" s="17"/>
      <c r="M72" s="17"/>
      <c r="N72" s="17"/>
      <c r="O72" s="17"/>
      <c r="P72" s="17"/>
      <c r="Q72" s="18"/>
      <c r="R72" s="19"/>
      <c r="S72" s="5"/>
      <c r="T72" s="5"/>
      <c r="U72" s="52"/>
    </row>
    <row r="73" spans="2:21" x14ac:dyDescent="0.25">
      <c r="B73" s="5"/>
      <c r="C73" s="5"/>
      <c r="D73" s="15"/>
      <c r="E73" s="46"/>
      <c r="F73" s="16"/>
      <c r="G73" s="46"/>
      <c r="H73" s="46"/>
      <c r="I73" s="5"/>
      <c r="J73" s="46"/>
      <c r="K73" s="5"/>
      <c r="L73" s="17"/>
      <c r="M73" s="17"/>
      <c r="N73" s="17"/>
      <c r="O73" s="17"/>
      <c r="P73" s="17"/>
      <c r="Q73" s="18"/>
      <c r="R73" s="19"/>
      <c r="S73" s="5"/>
      <c r="T73" s="5"/>
      <c r="U73" s="52"/>
    </row>
    <row r="74" spans="2:21" x14ac:dyDescent="0.25">
      <c r="B74" s="5"/>
      <c r="C74" s="5"/>
      <c r="D74" s="15"/>
      <c r="E74" s="46"/>
      <c r="F74" s="16"/>
      <c r="G74" s="46"/>
      <c r="H74" s="46"/>
      <c r="I74" s="5"/>
      <c r="J74" s="46"/>
      <c r="K74" s="5"/>
      <c r="L74" s="17"/>
      <c r="M74" s="17"/>
      <c r="N74" s="17"/>
      <c r="O74" s="17"/>
      <c r="P74" s="17"/>
      <c r="Q74" s="18"/>
      <c r="R74" s="19"/>
      <c r="S74" s="5"/>
      <c r="T74" s="5"/>
      <c r="U74" s="52"/>
    </row>
    <row r="75" spans="2:21" x14ac:dyDescent="0.25">
      <c r="B75" s="5"/>
      <c r="C75" s="5"/>
      <c r="D75" s="15"/>
      <c r="E75" s="46"/>
      <c r="F75" s="16"/>
      <c r="G75" s="46"/>
      <c r="H75" s="46"/>
      <c r="I75" s="5"/>
      <c r="J75" s="46"/>
      <c r="K75" s="5"/>
      <c r="L75" s="17"/>
      <c r="M75" s="17"/>
      <c r="N75" s="17"/>
      <c r="O75" s="17"/>
      <c r="P75" s="17"/>
      <c r="Q75" s="18"/>
      <c r="R75" s="19"/>
      <c r="S75" s="5"/>
      <c r="T75" s="5"/>
      <c r="U75" s="52"/>
    </row>
    <row r="76" spans="2:21" x14ac:dyDescent="0.25">
      <c r="B76" s="5"/>
      <c r="C76" s="5"/>
      <c r="D76" s="15"/>
      <c r="E76" s="46"/>
      <c r="F76" s="16"/>
      <c r="G76" s="46"/>
      <c r="H76" s="46"/>
      <c r="I76" s="5"/>
      <c r="J76" s="46"/>
      <c r="K76" s="5"/>
      <c r="L76" s="17"/>
      <c r="M76" s="17"/>
      <c r="N76" s="17"/>
      <c r="O76" s="17"/>
      <c r="P76" s="17"/>
      <c r="Q76" s="18"/>
      <c r="R76" s="19"/>
      <c r="S76" s="5"/>
      <c r="T76" s="5"/>
      <c r="U76" s="52"/>
    </row>
    <row r="77" spans="2:21" x14ac:dyDescent="0.25">
      <c r="B77" s="5"/>
      <c r="C77" s="5"/>
      <c r="D77" s="15"/>
      <c r="E77" s="46"/>
      <c r="F77" s="16"/>
      <c r="G77" s="46"/>
      <c r="H77" s="46"/>
      <c r="I77" s="5"/>
      <c r="J77" s="46"/>
      <c r="K77" s="5"/>
      <c r="L77" s="17"/>
      <c r="M77" s="17"/>
      <c r="N77" s="17"/>
      <c r="O77" s="17"/>
      <c r="P77" s="17"/>
      <c r="Q77" s="18"/>
      <c r="R77" s="19"/>
      <c r="S77" s="5"/>
      <c r="T77" s="5"/>
      <c r="U77" s="52"/>
    </row>
    <row r="78" spans="2:21" x14ac:dyDescent="0.25">
      <c r="B78" s="5"/>
      <c r="C78" s="5"/>
      <c r="D78" s="15"/>
      <c r="E78" s="46"/>
      <c r="F78" s="16"/>
      <c r="G78" s="46"/>
      <c r="H78" s="46"/>
      <c r="I78" s="5"/>
      <c r="J78" s="46"/>
      <c r="K78" s="5"/>
      <c r="L78" s="17"/>
      <c r="M78" s="17"/>
      <c r="N78" s="17"/>
      <c r="O78" s="17"/>
      <c r="P78" s="17"/>
      <c r="Q78" s="18"/>
      <c r="R78" s="19"/>
      <c r="S78" s="5"/>
      <c r="T78" s="5"/>
      <c r="U78" s="52"/>
    </row>
    <row r="79" spans="2:21" x14ac:dyDescent="0.25">
      <c r="B79" s="5"/>
      <c r="C79" s="5"/>
      <c r="D79" s="15"/>
      <c r="E79" s="46"/>
      <c r="F79" s="16"/>
      <c r="G79" s="46"/>
      <c r="H79" s="46"/>
      <c r="I79" s="5"/>
      <c r="J79" s="46"/>
      <c r="K79" s="5"/>
      <c r="L79" s="17"/>
      <c r="M79" s="17"/>
      <c r="N79" s="17"/>
      <c r="O79" s="17"/>
      <c r="P79" s="17"/>
      <c r="Q79" s="18"/>
      <c r="R79" s="19"/>
      <c r="S79" s="5"/>
      <c r="T79" s="5"/>
      <c r="U79" s="52"/>
    </row>
    <row r="80" spans="2:21" x14ac:dyDescent="0.25">
      <c r="B80" s="5"/>
      <c r="C80" s="5"/>
      <c r="D80" s="15"/>
      <c r="E80" s="46"/>
      <c r="F80" s="16"/>
      <c r="G80" s="46"/>
      <c r="H80" s="46"/>
      <c r="I80" s="5"/>
      <c r="J80" s="46"/>
      <c r="K80" s="5"/>
      <c r="L80" s="17"/>
      <c r="M80" s="17"/>
      <c r="N80" s="17"/>
      <c r="O80" s="17"/>
      <c r="P80" s="17"/>
      <c r="Q80" s="18"/>
      <c r="R80" s="19"/>
      <c r="S80" s="5"/>
      <c r="T80" s="5"/>
      <c r="U80" s="52"/>
    </row>
    <row r="81" spans="2:21" x14ac:dyDescent="0.25">
      <c r="B81" s="5"/>
      <c r="C81" s="5"/>
      <c r="D81" s="15"/>
      <c r="E81" s="46"/>
      <c r="F81" s="16"/>
      <c r="G81" s="46"/>
      <c r="H81" s="46"/>
      <c r="I81" s="5"/>
      <c r="J81" s="46"/>
      <c r="K81" s="5"/>
      <c r="L81" s="17"/>
      <c r="M81" s="17"/>
      <c r="N81" s="17"/>
      <c r="O81" s="17"/>
      <c r="P81" s="17"/>
      <c r="Q81" s="18"/>
      <c r="R81" s="19"/>
      <c r="S81" s="5"/>
      <c r="T81" s="5"/>
      <c r="U81" s="52"/>
    </row>
    <row r="82" spans="2:21" x14ac:dyDescent="0.25">
      <c r="B82" s="42"/>
      <c r="C82" s="2"/>
      <c r="D82" s="42"/>
      <c r="E82" s="43"/>
      <c r="F82" s="43"/>
      <c r="G82" s="43"/>
      <c r="H82" s="43"/>
      <c r="I82" s="43"/>
      <c r="J82" s="43"/>
      <c r="K82" s="42"/>
      <c r="L82" s="43"/>
      <c r="M82" s="43"/>
      <c r="N82" s="44"/>
      <c r="O82" s="44"/>
      <c r="P82" s="44"/>
      <c r="Q82" s="45"/>
      <c r="R82" s="43"/>
      <c r="S82" s="42"/>
      <c r="T82" s="42"/>
      <c r="U82" s="43"/>
    </row>
    <row r="83" spans="2:21" x14ac:dyDescent="0.25">
      <c r="B83" s="42"/>
      <c r="C83" s="2"/>
      <c r="D83" s="42"/>
      <c r="E83" s="43"/>
      <c r="F83" s="43"/>
      <c r="G83" s="43"/>
      <c r="H83" s="43"/>
      <c r="I83" s="43"/>
      <c r="J83" s="43"/>
      <c r="K83" s="42"/>
      <c r="L83" s="43"/>
      <c r="M83" s="43"/>
      <c r="N83" s="44"/>
      <c r="O83" s="44"/>
      <c r="P83" s="44"/>
      <c r="Q83" s="45"/>
      <c r="R83" s="43"/>
      <c r="S83" s="42"/>
      <c r="T83" s="42"/>
      <c r="U83" s="43"/>
    </row>
    <row r="84" spans="2:21" x14ac:dyDescent="0.25">
      <c r="B84" s="42"/>
      <c r="C84" s="2"/>
      <c r="D84" s="42"/>
      <c r="E84" s="43"/>
      <c r="F84" s="43"/>
      <c r="G84" s="43"/>
      <c r="H84" s="43"/>
      <c r="I84" s="43"/>
      <c r="J84" s="43"/>
      <c r="K84" s="42"/>
      <c r="L84" s="43"/>
      <c r="M84" s="43"/>
      <c r="N84" s="44"/>
      <c r="O84" s="44"/>
      <c r="P84" s="44"/>
      <c r="Q84" s="45"/>
      <c r="R84" s="43"/>
      <c r="S84" s="42"/>
      <c r="T84" s="42"/>
      <c r="U84" s="43"/>
    </row>
    <row r="85" spans="2:21" x14ac:dyDescent="0.25">
      <c r="B85" s="42"/>
      <c r="C85" s="2"/>
      <c r="D85" s="42"/>
      <c r="E85" s="43"/>
      <c r="F85" s="43"/>
      <c r="G85" s="43"/>
      <c r="H85" s="43"/>
      <c r="I85" s="43"/>
      <c r="J85" s="43"/>
      <c r="K85" s="42"/>
      <c r="L85" s="43"/>
      <c r="M85" s="43"/>
      <c r="N85" s="44"/>
      <c r="O85" s="44"/>
      <c r="P85" s="44"/>
      <c r="Q85" s="45"/>
      <c r="R85" s="43"/>
      <c r="S85" s="42"/>
      <c r="T85" s="42"/>
      <c r="U85" s="43"/>
    </row>
    <row r="86" spans="2:21" x14ac:dyDescent="0.25">
      <c r="B86" s="42"/>
      <c r="C86" s="2"/>
      <c r="D86" s="42"/>
      <c r="E86" s="43"/>
      <c r="F86" s="43"/>
      <c r="G86" s="43"/>
      <c r="H86" s="43"/>
      <c r="I86" s="43"/>
      <c r="J86" s="43"/>
      <c r="K86" s="42"/>
      <c r="L86" s="43"/>
      <c r="M86" s="43"/>
      <c r="N86" s="44"/>
      <c r="O86" s="44"/>
      <c r="P86" s="44"/>
      <c r="Q86" s="45"/>
      <c r="R86" s="43"/>
      <c r="S86" s="42"/>
      <c r="T86" s="42"/>
      <c r="U86" s="43"/>
    </row>
    <row r="87" spans="2:21" x14ac:dyDescent="0.25">
      <c r="B87" s="42"/>
      <c r="C87" s="2"/>
      <c r="D87" s="42"/>
      <c r="E87" s="43"/>
      <c r="F87" s="43"/>
      <c r="G87" s="43"/>
      <c r="H87" s="43"/>
      <c r="I87" s="43"/>
      <c r="J87" s="43"/>
      <c r="K87" s="42"/>
      <c r="L87" s="43"/>
      <c r="M87" s="43"/>
      <c r="N87" s="44"/>
      <c r="O87" s="44"/>
      <c r="P87" s="44"/>
      <c r="Q87" s="45"/>
      <c r="R87" s="43"/>
      <c r="S87" s="42"/>
      <c r="T87" s="42"/>
      <c r="U87" s="43"/>
    </row>
    <row r="88" spans="2:21" x14ac:dyDescent="0.25">
      <c r="B88" s="5"/>
      <c r="C88" s="5"/>
      <c r="D88" s="15"/>
      <c r="E88" s="46"/>
      <c r="F88" s="16"/>
      <c r="G88" s="46"/>
      <c r="H88" s="46"/>
      <c r="I88" s="5"/>
      <c r="J88" s="46"/>
      <c r="K88" s="5"/>
      <c r="L88" s="17"/>
      <c r="M88" s="17"/>
      <c r="N88" s="17"/>
      <c r="O88" s="17"/>
      <c r="P88" s="17"/>
      <c r="Q88" s="18"/>
      <c r="R88" s="19"/>
      <c r="S88" s="5"/>
      <c r="T88" s="5"/>
      <c r="U88" s="52"/>
    </row>
    <row r="89" spans="2:21" x14ac:dyDescent="0.25">
      <c r="B89" s="5"/>
      <c r="C89" s="5"/>
      <c r="D89" s="15"/>
      <c r="E89" s="46"/>
      <c r="F89" s="16"/>
      <c r="G89" s="46"/>
      <c r="H89" s="46"/>
      <c r="I89" s="5"/>
      <c r="J89" s="46"/>
      <c r="K89" s="5"/>
      <c r="L89" s="17"/>
      <c r="M89" s="17"/>
      <c r="N89" s="17"/>
      <c r="O89" s="17"/>
      <c r="P89" s="17"/>
      <c r="Q89" s="18"/>
      <c r="R89" s="19"/>
      <c r="S89" s="5"/>
      <c r="T89" s="5"/>
      <c r="U89" s="52"/>
    </row>
    <row r="90" spans="2:21" x14ac:dyDescent="0.25">
      <c r="F90" s="30"/>
      <c r="L90" s="31"/>
      <c r="M90" s="31"/>
      <c r="N90" s="31"/>
      <c r="O90" s="31"/>
      <c r="P90" s="31"/>
      <c r="Q90" s="32"/>
      <c r="R90" s="32"/>
      <c r="U90" s="54"/>
    </row>
    <row r="91" spans="2:21" x14ac:dyDescent="0.25">
      <c r="D91" s="26"/>
      <c r="F91" s="27"/>
      <c r="L91" s="28"/>
      <c r="M91" s="28"/>
      <c r="N91" s="28"/>
      <c r="O91" s="28"/>
      <c r="P91" s="28"/>
      <c r="Q91" s="29"/>
      <c r="R91" s="29"/>
      <c r="U91" s="55"/>
    </row>
    <row r="96" spans="2:21" x14ac:dyDescent="0.25">
      <c r="D96" s="26"/>
      <c r="F96" s="27"/>
      <c r="L96" s="28"/>
      <c r="M96" s="28"/>
      <c r="N96" s="28"/>
      <c r="O96" s="28"/>
      <c r="P96" s="28"/>
      <c r="Q96" s="29"/>
      <c r="R96" s="29"/>
      <c r="U96" s="55"/>
    </row>
    <row r="97" spans="4:21" x14ac:dyDescent="0.25">
      <c r="D97" s="26"/>
      <c r="F97" s="27"/>
      <c r="L97" s="28"/>
      <c r="M97" s="28"/>
      <c r="N97" s="28"/>
      <c r="O97" s="28"/>
      <c r="P97" s="28"/>
      <c r="Q97" s="29"/>
      <c r="R97" s="29"/>
      <c r="U97" s="55"/>
    </row>
    <row r="98" spans="4:21" x14ac:dyDescent="0.25">
      <c r="D98" s="26"/>
      <c r="F98" s="27"/>
      <c r="L98" s="28"/>
      <c r="M98" s="28"/>
      <c r="N98" s="28"/>
      <c r="O98" s="28"/>
      <c r="P98" s="28"/>
      <c r="Q98" s="29"/>
      <c r="R98" s="29"/>
      <c r="U98" s="55"/>
    </row>
    <row r="99" spans="4:21" x14ac:dyDescent="0.25">
      <c r="D99" s="26"/>
      <c r="F99" s="27"/>
      <c r="L99" s="28"/>
      <c r="M99" s="28"/>
      <c r="N99" s="28"/>
      <c r="O99" s="28"/>
      <c r="P99" s="28"/>
      <c r="Q99" s="29"/>
      <c r="R99" s="29"/>
      <c r="U99" s="55"/>
    </row>
    <row r="101" spans="4:21" x14ac:dyDescent="0.25">
      <c r="D101" s="26"/>
      <c r="F101" s="27"/>
      <c r="L101" s="28"/>
      <c r="M101" s="28"/>
      <c r="N101" s="28"/>
      <c r="O101" s="28"/>
      <c r="P101" s="28"/>
      <c r="Q101" s="29"/>
      <c r="R101" s="29"/>
      <c r="U101" s="55"/>
    </row>
    <row r="102" spans="4:21" x14ac:dyDescent="0.25">
      <c r="D102" s="26"/>
      <c r="F102" s="27"/>
      <c r="L102" s="28"/>
      <c r="M102" s="28"/>
      <c r="N102" s="28"/>
      <c r="O102" s="28"/>
      <c r="P102" s="28"/>
      <c r="Q102" s="29"/>
      <c r="R102" s="29"/>
      <c r="U102" s="55"/>
    </row>
    <row r="104" spans="4:21" x14ac:dyDescent="0.25">
      <c r="D104" s="26"/>
      <c r="F104" s="27"/>
      <c r="L104" s="28"/>
      <c r="M104" s="28"/>
      <c r="N104" s="28"/>
      <c r="O104" s="28"/>
      <c r="P104" s="28"/>
      <c r="Q104" s="29"/>
      <c r="R104" s="29"/>
      <c r="U104" s="55"/>
    </row>
    <row r="105" spans="4:21" x14ac:dyDescent="0.25">
      <c r="F105" s="30"/>
      <c r="L105" s="31"/>
      <c r="M105" s="31"/>
      <c r="N105" s="31"/>
      <c r="O105" s="31"/>
      <c r="P105" s="31"/>
      <c r="Q105" s="32"/>
      <c r="R105" s="32"/>
      <c r="U105" s="54"/>
    </row>
    <row r="110" spans="4:21" x14ac:dyDescent="0.25">
      <c r="D110" s="26"/>
      <c r="F110" s="27"/>
      <c r="L110" s="28"/>
      <c r="M110" s="28"/>
      <c r="N110" s="28"/>
      <c r="O110" s="28"/>
      <c r="P110" s="28"/>
      <c r="Q110" s="29"/>
      <c r="R110" s="29"/>
      <c r="U110" s="55"/>
    </row>
    <row r="111" spans="4:21" x14ac:dyDescent="0.25">
      <c r="D111" s="26"/>
      <c r="F111" s="27"/>
      <c r="L111" s="28"/>
      <c r="M111" s="28"/>
      <c r="N111" s="28"/>
      <c r="O111" s="28"/>
      <c r="P111" s="28"/>
      <c r="Q111" s="29"/>
      <c r="R111" s="29"/>
      <c r="U111" s="55"/>
    </row>
    <row r="113" spans="4:21" x14ac:dyDescent="0.25">
      <c r="D113" s="26"/>
      <c r="F113" s="27"/>
      <c r="L113" s="28"/>
      <c r="M113" s="28"/>
      <c r="N113" s="28"/>
      <c r="O113" s="28"/>
      <c r="P113" s="28"/>
      <c r="Q113" s="29"/>
      <c r="R113" s="29"/>
      <c r="U113" s="55"/>
    </row>
    <row r="114" spans="4:21" x14ac:dyDescent="0.25">
      <c r="D114" s="26"/>
      <c r="F114" s="27"/>
      <c r="L114" s="28"/>
      <c r="M114" s="28"/>
      <c r="N114" s="28"/>
      <c r="O114" s="28"/>
      <c r="P114" s="28"/>
      <c r="Q114" s="29"/>
      <c r="R114" s="29"/>
      <c r="U114" s="55"/>
    </row>
    <row r="116" spans="4:21" x14ac:dyDescent="0.25">
      <c r="D116" s="26"/>
      <c r="F116" s="27"/>
      <c r="L116" s="28"/>
      <c r="M116" s="28"/>
      <c r="N116" s="28"/>
      <c r="O116" s="28"/>
      <c r="P116" s="28"/>
      <c r="Q116" s="29"/>
      <c r="R116" s="29"/>
      <c r="U116" s="55"/>
    </row>
    <row r="117" spans="4:21" ht="15.75" customHeight="1" x14ac:dyDescent="0.25">
      <c r="D117" s="26"/>
      <c r="F117" s="27"/>
      <c r="L117" s="28"/>
      <c r="M117" s="28"/>
      <c r="N117" s="28"/>
      <c r="O117" s="28"/>
      <c r="P117" s="28"/>
      <c r="Q117" s="29"/>
      <c r="R117" s="29"/>
      <c r="U117" s="55"/>
    </row>
    <row r="119" spans="4:21" x14ac:dyDescent="0.25">
      <c r="D119" s="26"/>
      <c r="F119" s="27"/>
      <c r="L119" s="28"/>
      <c r="M119" s="28"/>
      <c r="N119" s="28"/>
      <c r="O119" s="28"/>
      <c r="P119" s="28"/>
      <c r="Q119" s="29"/>
      <c r="R119" s="29"/>
      <c r="U119" s="55"/>
    </row>
    <row r="120" spans="4:21" x14ac:dyDescent="0.25">
      <c r="D120" s="26"/>
      <c r="F120" s="27"/>
      <c r="L120" s="28"/>
      <c r="M120" s="28"/>
      <c r="N120" s="28"/>
      <c r="O120" s="28"/>
      <c r="P120" s="28"/>
      <c r="Q120" s="29"/>
      <c r="R120" s="29"/>
      <c r="U120" s="55"/>
    </row>
    <row r="122" spans="4:21" x14ac:dyDescent="0.25">
      <c r="D122" s="26"/>
      <c r="F122" s="27"/>
      <c r="L122" s="28"/>
      <c r="M122" s="28"/>
      <c r="N122" s="28"/>
      <c r="O122" s="28"/>
      <c r="P122" s="28"/>
      <c r="Q122" s="29"/>
      <c r="R122" s="29"/>
      <c r="U122" s="55"/>
    </row>
    <row r="123" spans="4:21" x14ac:dyDescent="0.25">
      <c r="D123" s="26"/>
      <c r="F123" s="27"/>
      <c r="L123" s="28"/>
      <c r="M123" s="28"/>
      <c r="N123" s="28"/>
      <c r="O123" s="28"/>
      <c r="P123" s="28"/>
      <c r="Q123" s="29"/>
      <c r="R123" s="29"/>
      <c r="U123" s="55"/>
    </row>
  </sheetData>
  <sortState xmlns:xlrd2="http://schemas.microsoft.com/office/spreadsheetml/2017/richdata2" ref="A5:X22">
    <sortCondition ref="R5:R22"/>
  </sortState>
  <mergeCells count="1">
    <mergeCell ref="A1:U1"/>
  </mergeCells>
  <pageMargins left="0.7" right="0.7" top="0.75" bottom="0.75" header="0.3" footer="0.3"/>
  <pageSetup paperSize="5" scale="49"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2B9C6-0646-4A87-A719-A59BF30EBEB1}">
  <sheetPr>
    <tabColor theme="9" tint="-0.249977111117893"/>
  </sheetPr>
  <dimension ref="A1:U216"/>
  <sheetViews>
    <sheetView zoomScale="85" zoomScaleNormal="85" workbookViewId="0">
      <selection activeCell="B40" sqref="B40:J40"/>
    </sheetView>
  </sheetViews>
  <sheetFormatPr defaultRowHeight="15" x14ac:dyDescent="0.25"/>
  <cols>
    <col min="1" max="1" width="17.85546875" style="3" customWidth="1"/>
    <col min="2" max="2" width="24" customWidth="1"/>
    <col min="3" max="3" width="21.28515625" customWidth="1"/>
    <col min="4" max="4" width="12.140625" customWidth="1"/>
    <col min="5" max="5" width="9.140625" style="1"/>
    <col min="6" max="6" width="11.42578125" customWidth="1"/>
    <col min="7" max="8" width="9.140625" style="1"/>
    <col min="9" max="9" width="26" customWidth="1"/>
    <col min="10" max="10" width="13.140625" style="1" customWidth="1"/>
    <col min="11" max="11" width="21.7109375" customWidth="1"/>
    <col min="18" max="18" width="11.7109375" customWidth="1"/>
    <col min="19" max="19" width="39.7109375" customWidth="1"/>
    <col min="20" max="20" width="37.140625" customWidth="1"/>
    <col min="21" max="21" width="28.140625" style="41" customWidth="1"/>
  </cols>
  <sheetData>
    <row r="1" spans="1:21" ht="36.75" x14ac:dyDescent="0.5">
      <c r="A1" s="189" t="s">
        <v>385</v>
      </c>
      <c r="B1" s="76"/>
      <c r="C1" s="78"/>
      <c r="D1" s="73"/>
      <c r="E1" s="78"/>
      <c r="F1" s="78"/>
      <c r="G1" s="73"/>
      <c r="H1" s="78"/>
      <c r="I1" s="73"/>
      <c r="J1" s="73"/>
      <c r="K1" s="73"/>
      <c r="L1" s="73"/>
      <c r="M1" s="73"/>
      <c r="N1" s="73"/>
      <c r="O1" s="73"/>
      <c r="P1" s="73"/>
      <c r="Q1" s="73"/>
      <c r="R1" s="73"/>
      <c r="S1" s="73"/>
      <c r="T1" s="73"/>
      <c r="U1" s="73"/>
    </row>
    <row r="2" spans="1:21" ht="33.75" x14ac:dyDescent="0.5">
      <c r="A2" s="82" t="s">
        <v>339</v>
      </c>
      <c r="B2" s="76"/>
      <c r="C2" s="78"/>
      <c r="D2" s="73"/>
      <c r="E2" s="78"/>
      <c r="F2" s="78"/>
      <c r="G2" s="73"/>
      <c r="H2" s="78"/>
      <c r="I2" s="73"/>
      <c r="J2" s="73"/>
      <c r="K2" s="73"/>
      <c r="L2" s="73"/>
      <c r="M2" s="73"/>
      <c r="N2" s="73"/>
      <c r="O2" s="73"/>
      <c r="P2" s="73"/>
      <c r="Q2" s="73"/>
      <c r="R2" s="73"/>
      <c r="S2" s="73"/>
      <c r="T2" s="73"/>
      <c r="U2" s="73"/>
    </row>
    <row r="3" spans="1:21" ht="33.75" x14ac:dyDescent="0.5">
      <c r="A3" s="82" t="s">
        <v>343</v>
      </c>
      <c r="B3" s="76"/>
      <c r="C3" s="78"/>
      <c r="D3" s="73"/>
      <c r="E3" s="78"/>
      <c r="F3" s="78"/>
      <c r="G3" s="73"/>
      <c r="H3" s="78"/>
      <c r="I3" s="73"/>
      <c r="J3" s="73"/>
      <c r="K3" s="73"/>
      <c r="L3" s="73"/>
      <c r="M3" s="73"/>
      <c r="N3" s="73"/>
      <c r="O3" s="73"/>
      <c r="P3" s="73"/>
      <c r="Q3" s="73"/>
      <c r="R3" s="73"/>
      <c r="S3" s="73"/>
      <c r="T3" s="73"/>
      <c r="U3" s="73"/>
    </row>
    <row r="4" spans="1:21" ht="35.25" customHeight="1" x14ac:dyDescent="0.25">
      <c r="A4" s="114" t="s">
        <v>291</v>
      </c>
      <c r="B4" s="125"/>
      <c r="C4" s="127"/>
      <c r="D4" s="128"/>
      <c r="E4" s="127"/>
      <c r="F4" s="127"/>
      <c r="G4" s="126"/>
      <c r="H4" s="127"/>
      <c r="I4" s="126"/>
      <c r="J4" s="129"/>
      <c r="K4" s="129"/>
      <c r="L4" s="129"/>
      <c r="M4" s="129"/>
      <c r="N4" s="129"/>
      <c r="O4" s="130"/>
      <c r="P4" s="131"/>
      <c r="Q4" s="126"/>
      <c r="R4" s="126"/>
      <c r="S4" s="152"/>
      <c r="T4" s="152"/>
      <c r="U4" s="152"/>
    </row>
    <row r="5" spans="1:21" s="79" customFormat="1" ht="20.25" customHeight="1" x14ac:dyDescent="0.3">
      <c r="A5" s="115" t="s">
        <v>271</v>
      </c>
      <c r="B5" s="116" t="s">
        <v>212</v>
      </c>
      <c r="C5" s="118"/>
      <c r="D5" s="119"/>
      <c r="E5" s="118"/>
      <c r="F5" s="118"/>
      <c r="G5" s="117"/>
      <c r="H5" s="118"/>
      <c r="I5" s="117"/>
      <c r="J5" s="120"/>
      <c r="K5" s="120"/>
      <c r="L5" s="120"/>
      <c r="M5" s="120"/>
      <c r="N5" s="120"/>
      <c r="O5" s="121"/>
      <c r="P5" s="122"/>
      <c r="Q5" s="117"/>
      <c r="R5" s="117"/>
      <c r="S5" s="123"/>
      <c r="T5" s="123"/>
      <c r="U5" s="123"/>
    </row>
    <row r="6" spans="1:21" s="79" customFormat="1" ht="20.25" customHeight="1" x14ac:dyDescent="0.3">
      <c r="A6" s="115" t="s">
        <v>272</v>
      </c>
      <c r="B6" s="116" t="s">
        <v>290</v>
      </c>
      <c r="C6" s="118"/>
      <c r="D6" s="119"/>
      <c r="E6" s="118"/>
      <c r="F6" s="118"/>
      <c r="G6" s="117"/>
      <c r="H6" s="118"/>
      <c r="I6" s="117"/>
      <c r="J6" s="120"/>
      <c r="K6" s="120"/>
      <c r="L6" s="120"/>
      <c r="M6" s="120"/>
      <c r="N6" s="120"/>
      <c r="O6" s="121"/>
      <c r="P6" s="122"/>
      <c r="Q6" s="117"/>
      <c r="R6" s="117"/>
      <c r="S6" s="123"/>
      <c r="T6" s="123"/>
      <c r="U6" s="123"/>
    </row>
    <row r="7" spans="1:21" s="79" customFormat="1" ht="20.25" customHeight="1" x14ac:dyDescent="0.3">
      <c r="A7" s="115" t="s">
        <v>274</v>
      </c>
      <c r="B7" s="116" t="s">
        <v>279</v>
      </c>
      <c r="C7" s="118"/>
      <c r="D7" s="119"/>
      <c r="E7" s="118"/>
      <c r="F7" s="118"/>
      <c r="G7" s="117"/>
      <c r="H7" s="118"/>
      <c r="I7" s="117"/>
      <c r="J7" s="120"/>
      <c r="K7" s="120"/>
      <c r="L7" s="120"/>
      <c r="M7" s="120"/>
      <c r="N7" s="120"/>
      <c r="O7" s="121"/>
      <c r="P7" s="122"/>
      <c r="Q7" s="117"/>
      <c r="R7" s="117"/>
      <c r="S7" s="123"/>
      <c r="T7" s="123"/>
      <c r="U7" s="123"/>
    </row>
    <row r="8" spans="1:21" s="79" customFormat="1" ht="20.25" customHeight="1" x14ac:dyDescent="0.35">
      <c r="A8" s="190" t="s">
        <v>273</v>
      </c>
      <c r="B8" s="191">
        <v>4000</v>
      </c>
      <c r="C8" s="118"/>
      <c r="D8" s="119"/>
      <c r="E8" s="118"/>
      <c r="F8" s="118"/>
      <c r="G8" s="117"/>
      <c r="H8" s="118"/>
      <c r="I8" s="117"/>
      <c r="J8" s="120"/>
      <c r="K8" s="120"/>
      <c r="L8" s="120"/>
      <c r="M8" s="120"/>
      <c r="N8" s="120"/>
      <c r="O8" s="121"/>
      <c r="P8" s="122"/>
      <c r="Q8" s="117"/>
      <c r="R8" s="117"/>
      <c r="S8" s="123"/>
      <c r="T8" s="123"/>
      <c r="U8" s="123"/>
    </row>
    <row r="9" spans="1:21" s="79" customFormat="1" ht="20.25" customHeight="1" x14ac:dyDescent="0.3">
      <c r="A9" s="196" t="s">
        <v>285</v>
      </c>
      <c r="B9" s="197">
        <v>3500</v>
      </c>
      <c r="C9" s="118"/>
      <c r="D9" s="119"/>
      <c r="E9" s="118"/>
      <c r="F9" s="118"/>
      <c r="G9" s="117"/>
      <c r="H9" s="118"/>
      <c r="I9" s="117"/>
      <c r="J9" s="120"/>
      <c r="K9" s="120"/>
      <c r="L9" s="120"/>
      <c r="M9" s="120"/>
      <c r="N9" s="120"/>
      <c r="O9" s="121"/>
      <c r="P9" s="122"/>
      <c r="Q9" s="117"/>
      <c r="R9" s="117"/>
      <c r="S9" s="123"/>
      <c r="T9" s="123"/>
      <c r="U9" s="123"/>
    </row>
    <row r="10" spans="1:21" ht="20.25" customHeight="1" x14ac:dyDescent="0.25">
      <c r="A10" s="124" t="s">
        <v>275</v>
      </c>
      <c r="B10" s="125" t="s">
        <v>292</v>
      </c>
      <c r="C10" s="127"/>
      <c r="D10" s="128"/>
      <c r="E10" s="127"/>
      <c r="F10" s="127"/>
      <c r="G10" s="126"/>
      <c r="H10" s="127"/>
      <c r="I10" s="126"/>
      <c r="J10" s="129"/>
      <c r="K10" s="129"/>
      <c r="L10" s="129"/>
      <c r="M10" s="129"/>
      <c r="N10" s="129"/>
      <c r="O10" s="130"/>
      <c r="P10" s="131"/>
      <c r="Q10" s="126"/>
      <c r="R10" s="126"/>
      <c r="S10" s="152"/>
      <c r="T10" s="152"/>
      <c r="U10" s="152"/>
    </row>
    <row r="11" spans="1:21" ht="20.25" customHeight="1" x14ac:dyDescent="0.25">
      <c r="A11" s="124" t="s">
        <v>276</v>
      </c>
      <c r="B11" s="125" t="s">
        <v>396</v>
      </c>
      <c r="C11" s="127"/>
      <c r="D11" s="128"/>
      <c r="E11" s="127"/>
      <c r="F11" s="127"/>
      <c r="G11" s="126"/>
      <c r="H11" s="127"/>
      <c r="I11" s="126"/>
      <c r="J11" s="129"/>
      <c r="K11" s="129"/>
      <c r="L11" s="129"/>
      <c r="M11" s="129"/>
      <c r="N11" s="129"/>
      <c r="O11" s="130"/>
      <c r="P11" s="131"/>
      <c r="Q11" s="126"/>
      <c r="R11" s="126"/>
      <c r="S11" s="152"/>
      <c r="T11" s="152"/>
      <c r="U11" s="152"/>
    </row>
    <row r="12" spans="1:21" ht="20.25" customHeight="1" x14ac:dyDescent="0.25">
      <c r="A12" s="124" t="s">
        <v>277</v>
      </c>
      <c r="B12" s="125" t="s">
        <v>341</v>
      </c>
      <c r="C12" s="127"/>
      <c r="D12" s="128"/>
      <c r="E12" s="127"/>
      <c r="F12" s="127"/>
      <c r="G12" s="126"/>
      <c r="H12" s="127"/>
      <c r="I12" s="126"/>
      <c r="J12" s="129"/>
      <c r="K12" s="129"/>
      <c r="L12" s="129"/>
      <c r="M12" s="129"/>
      <c r="N12" s="129"/>
      <c r="O12" s="130"/>
      <c r="P12" s="131"/>
      <c r="Q12" s="126"/>
      <c r="R12" s="126"/>
      <c r="S12" s="152"/>
      <c r="T12" s="152"/>
      <c r="U12" s="152"/>
    </row>
    <row r="13" spans="1:21" ht="17.25" customHeight="1" x14ac:dyDescent="0.3">
      <c r="A13" s="14"/>
      <c r="B13" s="58"/>
      <c r="C13" s="14"/>
      <c r="D13" s="7"/>
      <c r="E13" s="6" t="s">
        <v>24</v>
      </c>
      <c r="F13" s="6" t="s">
        <v>25</v>
      </c>
      <c r="G13" s="6" t="s">
        <v>26</v>
      </c>
      <c r="H13" s="6" t="s">
        <v>27</v>
      </c>
      <c r="I13" s="6" t="s">
        <v>28</v>
      </c>
      <c r="J13" s="6" t="s">
        <v>29</v>
      </c>
      <c r="K13" s="7" t="s">
        <v>30</v>
      </c>
      <c r="L13" s="6" t="s">
        <v>31</v>
      </c>
      <c r="M13" s="8" t="s">
        <v>32</v>
      </c>
      <c r="N13" s="6" t="s">
        <v>33</v>
      </c>
      <c r="O13" s="6" t="s">
        <v>34</v>
      </c>
      <c r="P13" s="6" t="s">
        <v>35</v>
      </c>
      <c r="Q13" s="6" t="s">
        <v>36</v>
      </c>
      <c r="R13" s="6" t="s">
        <v>37</v>
      </c>
      <c r="S13" s="7"/>
      <c r="T13" s="7"/>
      <c r="U13" s="7"/>
    </row>
    <row r="14" spans="1:21" ht="14.25" customHeight="1" thickBot="1" x14ac:dyDescent="0.3">
      <c r="A14" s="10" t="s">
        <v>265</v>
      </c>
      <c r="B14" s="9" t="s">
        <v>38</v>
      </c>
      <c r="C14" s="10" t="s">
        <v>39</v>
      </c>
      <c r="D14" s="9" t="s">
        <v>40</v>
      </c>
      <c r="E14" s="11" t="s">
        <v>41</v>
      </c>
      <c r="F14" s="11" t="s">
        <v>42</v>
      </c>
      <c r="G14" s="11" t="s">
        <v>43</v>
      </c>
      <c r="H14" s="11" t="s">
        <v>44</v>
      </c>
      <c r="I14" s="11" t="s">
        <v>41</v>
      </c>
      <c r="J14" s="11" t="s">
        <v>45</v>
      </c>
      <c r="K14" s="9" t="s">
        <v>46</v>
      </c>
      <c r="L14" s="11" t="s">
        <v>47</v>
      </c>
      <c r="M14" s="11" t="s">
        <v>47</v>
      </c>
      <c r="N14" s="12" t="s">
        <v>47</v>
      </c>
      <c r="O14" s="12" t="s">
        <v>47</v>
      </c>
      <c r="P14" s="12" t="s">
        <v>47</v>
      </c>
      <c r="Q14" s="13" t="s">
        <v>31</v>
      </c>
      <c r="R14" s="11" t="s">
        <v>48</v>
      </c>
      <c r="S14" s="9" t="s">
        <v>49</v>
      </c>
      <c r="T14" s="9" t="s">
        <v>50</v>
      </c>
      <c r="U14" s="9" t="s">
        <v>266</v>
      </c>
    </row>
    <row r="15" spans="1:21" ht="11.25" customHeight="1" thickTop="1" x14ac:dyDescent="0.25"/>
    <row r="16" spans="1:21" x14ac:dyDescent="0.25">
      <c r="A16" s="3" t="s">
        <v>20</v>
      </c>
      <c r="B16" t="s">
        <v>251</v>
      </c>
      <c r="C16" t="s">
        <v>170</v>
      </c>
      <c r="D16" s="26">
        <v>45742</v>
      </c>
      <c r="E16" s="1">
        <v>102</v>
      </c>
      <c r="F16" s="60">
        <v>230000</v>
      </c>
      <c r="G16" s="1" t="s">
        <v>55</v>
      </c>
      <c r="H16" s="1" t="s">
        <v>56</v>
      </c>
      <c r="I16" t="s">
        <v>57</v>
      </c>
      <c r="J16" s="1">
        <v>2025005406</v>
      </c>
      <c r="L16" s="61">
        <v>0</v>
      </c>
      <c r="M16" s="61">
        <v>69.349999999999994</v>
      </c>
      <c r="N16" s="61">
        <v>0.65</v>
      </c>
      <c r="O16" s="17">
        <f t="shared" ref="O16:O22" si="0">SUM(L16:N16)</f>
        <v>70</v>
      </c>
      <c r="P16" s="17">
        <f t="shared" ref="P16:P22" si="1">L16+M16</f>
        <v>69.349999999999994</v>
      </c>
      <c r="Q16" s="18">
        <f t="shared" ref="Q16:Q22" si="2">L16/P16</f>
        <v>0</v>
      </c>
      <c r="R16" s="50">
        <f t="shared" ref="R16:R22" si="3">F16/P16</f>
        <v>3316.5104542177364</v>
      </c>
      <c r="S16" t="s">
        <v>252</v>
      </c>
      <c r="T16" t="s">
        <v>253</v>
      </c>
      <c r="U16" s="1"/>
    </row>
    <row r="17" spans="1:21" x14ac:dyDescent="0.25">
      <c r="A17" s="3" t="s">
        <v>15</v>
      </c>
      <c r="B17" t="s">
        <v>208</v>
      </c>
      <c r="C17" t="s">
        <v>167</v>
      </c>
      <c r="D17" s="26">
        <v>45112</v>
      </c>
      <c r="E17" s="46">
        <v>102</v>
      </c>
      <c r="F17" s="49">
        <v>140000</v>
      </c>
      <c r="G17" s="1" t="s">
        <v>55</v>
      </c>
      <c r="H17" s="1" t="s">
        <v>56</v>
      </c>
      <c r="I17" t="s">
        <v>57</v>
      </c>
      <c r="J17" s="1">
        <v>2023015695</v>
      </c>
      <c r="L17" s="51">
        <v>0</v>
      </c>
      <c r="M17" s="51">
        <v>40</v>
      </c>
      <c r="N17" s="51">
        <v>0</v>
      </c>
      <c r="O17" s="17">
        <f t="shared" si="0"/>
        <v>40</v>
      </c>
      <c r="P17" s="17">
        <f t="shared" si="1"/>
        <v>40</v>
      </c>
      <c r="Q17" s="18">
        <f t="shared" si="2"/>
        <v>0</v>
      </c>
      <c r="R17" s="50">
        <f t="shared" si="3"/>
        <v>3500</v>
      </c>
      <c r="S17" t="s">
        <v>209</v>
      </c>
      <c r="T17" t="s">
        <v>210</v>
      </c>
      <c r="U17" s="65" t="s">
        <v>259</v>
      </c>
    </row>
    <row r="18" spans="1:21" x14ac:dyDescent="0.25">
      <c r="A18" s="3" t="s">
        <v>21</v>
      </c>
      <c r="B18" t="s">
        <v>157</v>
      </c>
      <c r="C18" t="s">
        <v>158</v>
      </c>
      <c r="D18" s="26">
        <v>45545</v>
      </c>
      <c r="E18" s="1">
        <v>102</v>
      </c>
      <c r="F18" s="27">
        <v>271000</v>
      </c>
      <c r="G18" s="1" t="s">
        <v>55</v>
      </c>
      <c r="H18" s="1" t="s">
        <v>56</v>
      </c>
      <c r="I18" t="s">
        <v>57</v>
      </c>
      <c r="J18" s="1">
        <v>2024020690</v>
      </c>
      <c r="L18" s="28">
        <v>55.19</v>
      </c>
      <c r="M18" s="28">
        <v>17.170000000000002</v>
      </c>
      <c r="N18" s="28">
        <v>0.85</v>
      </c>
      <c r="O18" s="17">
        <f t="shared" si="0"/>
        <v>73.209999999999994</v>
      </c>
      <c r="P18" s="17">
        <f t="shared" si="1"/>
        <v>72.36</v>
      </c>
      <c r="Q18" s="18">
        <f t="shared" si="2"/>
        <v>0.76271420674405743</v>
      </c>
      <c r="R18" s="19">
        <f t="shared" si="3"/>
        <v>3745.1630735212825</v>
      </c>
      <c r="S18" t="s">
        <v>159</v>
      </c>
      <c r="T18" t="s">
        <v>160</v>
      </c>
      <c r="U18" s="1"/>
    </row>
    <row r="19" spans="1:21" x14ac:dyDescent="0.25">
      <c r="A19" s="3" t="s">
        <v>20</v>
      </c>
      <c r="B19" t="s">
        <v>171</v>
      </c>
      <c r="C19" t="s">
        <v>172</v>
      </c>
      <c r="D19" s="26">
        <v>45740</v>
      </c>
      <c r="E19" s="1">
        <v>102</v>
      </c>
      <c r="F19" s="198">
        <v>316000</v>
      </c>
      <c r="G19" s="63" t="s">
        <v>87</v>
      </c>
      <c r="H19" s="1" t="s">
        <v>78</v>
      </c>
      <c r="I19" t="s">
        <v>57</v>
      </c>
      <c r="J19" s="1">
        <v>2025005214</v>
      </c>
      <c r="L19" s="28">
        <v>59.7</v>
      </c>
      <c r="M19" s="28">
        <v>17.29</v>
      </c>
      <c r="N19" s="28">
        <v>1.1100000000000001</v>
      </c>
      <c r="O19" s="17">
        <f t="shared" si="0"/>
        <v>78.100000000000009</v>
      </c>
      <c r="P19" s="17">
        <f t="shared" si="1"/>
        <v>76.990000000000009</v>
      </c>
      <c r="Q19" s="18">
        <f t="shared" si="2"/>
        <v>0.77542537991947003</v>
      </c>
      <c r="R19" s="19">
        <f t="shared" si="3"/>
        <v>4104.4291466424202</v>
      </c>
      <c r="S19" t="s">
        <v>173</v>
      </c>
      <c r="T19" t="s">
        <v>174</v>
      </c>
      <c r="U19" s="1"/>
    </row>
    <row r="20" spans="1:21" x14ac:dyDescent="0.25">
      <c r="A20" s="3" t="s">
        <v>15</v>
      </c>
      <c r="B20" t="s">
        <v>161</v>
      </c>
      <c r="C20" t="s">
        <v>162</v>
      </c>
      <c r="D20" s="26">
        <v>45026</v>
      </c>
      <c r="E20" s="1">
        <v>102</v>
      </c>
      <c r="F20" s="27">
        <v>500000</v>
      </c>
      <c r="G20" s="1" t="s">
        <v>55</v>
      </c>
      <c r="H20" s="1" t="s">
        <v>56</v>
      </c>
      <c r="I20" t="s">
        <v>91</v>
      </c>
      <c r="J20" s="1">
        <v>2023009974</v>
      </c>
      <c r="K20" t="s">
        <v>163</v>
      </c>
      <c r="L20" s="28">
        <v>78.349999999999994</v>
      </c>
      <c r="M20" s="28">
        <v>36.721999999999994</v>
      </c>
      <c r="N20" s="28">
        <v>9.9480000000000004</v>
      </c>
      <c r="O20" s="17">
        <f t="shared" si="0"/>
        <v>125.01999999999998</v>
      </c>
      <c r="P20" s="17">
        <f t="shared" si="1"/>
        <v>115.07199999999999</v>
      </c>
      <c r="Q20" s="18">
        <f t="shared" si="2"/>
        <v>0.68087805895439379</v>
      </c>
      <c r="R20" s="19">
        <f t="shared" si="3"/>
        <v>4345.1056729699667</v>
      </c>
      <c r="S20" t="s">
        <v>164</v>
      </c>
      <c r="T20" t="s">
        <v>165</v>
      </c>
      <c r="U20" s="1"/>
    </row>
    <row r="21" spans="1:21" x14ac:dyDescent="0.25">
      <c r="A21" s="3" t="s">
        <v>15</v>
      </c>
      <c r="B21" t="s">
        <v>166</v>
      </c>
      <c r="C21" t="s">
        <v>167</v>
      </c>
      <c r="D21" s="26">
        <v>45126</v>
      </c>
      <c r="E21" s="1">
        <v>102</v>
      </c>
      <c r="F21" s="27">
        <v>160000</v>
      </c>
      <c r="G21" s="1" t="s">
        <v>55</v>
      </c>
      <c r="H21" s="1" t="s">
        <v>56</v>
      </c>
      <c r="I21" t="s">
        <v>60</v>
      </c>
      <c r="J21" s="1">
        <v>2023016688</v>
      </c>
      <c r="L21" s="28">
        <v>25.13</v>
      </c>
      <c r="M21" s="28">
        <v>8.3800000000000008</v>
      </c>
      <c r="N21" s="28">
        <v>3.89</v>
      </c>
      <c r="O21" s="17">
        <f t="shared" si="0"/>
        <v>37.4</v>
      </c>
      <c r="P21" s="17">
        <f t="shared" si="1"/>
        <v>33.51</v>
      </c>
      <c r="Q21" s="18">
        <f t="shared" si="2"/>
        <v>0.74992539540435688</v>
      </c>
      <c r="R21" s="19">
        <f t="shared" si="3"/>
        <v>4774.6941211578633</v>
      </c>
      <c r="S21" t="s">
        <v>168</v>
      </c>
      <c r="T21" t="s">
        <v>169</v>
      </c>
      <c r="U21" s="1"/>
    </row>
    <row r="22" spans="1:21" x14ac:dyDescent="0.25">
      <c r="A22" s="3" t="s">
        <v>21</v>
      </c>
      <c r="B22" t="s">
        <v>148</v>
      </c>
      <c r="C22" t="s">
        <v>149</v>
      </c>
      <c r="D22" s="26">
        <v>45316</v>
      </c>
      <c r="E22" s="1">
        <v>102</v>
      </c>
      <c r="F22" s="27">
        <v>160000</v>
      </c>
      <c r="G22" s="1" t="s">
        <v>55</v>
      </c>
      <c r="H22" s="1" t="s">
        <v>56</v>
      </c>
      <c r="I22" t="s">
        <v>60</v>
      </c>
      <c r="J22" s="1">
        <v>2024001957</v>
      </c>
      <c r="L22" s="28">
        <v>23.17</v>
      </c>
      <c r="M22" s="28">
        <v>10</v>
      </c>
      <c r="N22" s="28">
        <v>3.61</v>
      </c>
      <c r="O22" s="17">
        <f t="shared" si="0"/>
        <v>36.78</v>
      </c>
      <c r="P22" s="17">
        <f t="shared" si="1"/>
        <v>33.17</v>
      </c>
      <c r="Q22" s="18">
        <f t="shared" si="2"/>
        <v>0.69852276153150439</v>
      </c>
      <c r="R22" s="19">
        <f t="shared" si="3"/>
        <v>4823.6358154959298</v>
      </c>
      <c r="S22" t="s">
        <v>150</v>
      </c>
      <c r="T22" t="s">
        <v>151</v>
      </c>
      <c r="U22" s="1"/>
    </row>
    <row r="23" spans="1:21" s="33" customFormat="1" x14ac:dyDescent="0.25">
      <c r="A23" s="66"/>
      <c r="D23" s="34"/>
      <c r="E23" s="48"/>
      <c r="F23" s="35">
        <f>SUM(F16:F22)</f>
        <v>1777000</v>
      </c>
      <c r="G23" s="48"/>
      <c r="H23" s="48"/>
      <c r="J23" s="48"/>
      <c r="L23" s="36"/>
      <c r="M23" s="36"/>
      <c r="N23" s="36"/>
      <c r="O23" s="36"/>
      <c r="P23" s="36">
        <f>SUM(P16:P22)</f>
        <v>440.452</v>
      </c>
      <c r="Q23" s="24" t="s">
        <v>61</v>
      </c>
      <c r="R23" s="67">
        <f>AVERAGE(R16:R22)</f>
        <v>4087.0768977150287</v>
      </c>
      <c r="U23" s="48"/>
    </row>
    <row r="24" spans="1:21" x14ac:dyDescent="0.25">
      <c r="D24" s="26"/>
      <c r="F24" s="27"/>
      <c r="L24" s="28"/>
      <c r="M24" s="28"/>
      <c r="N24" s="28"/>
      <c r="O24" s="17"/>
      <c r="P24" s="17"/>
      <c r="Q24" s="25" t="s">
        <v>62</v>
      </c>
      <c r="R24" s="68">
        <f>F23/P23</f>
        <v>4034.4918402005214</v>
      </c>
      <c r="U24" s="1"/>
    </row>
    <row r="25" spans="1:21" ht="15.75" thickBot="1" x14ac:dyDescent="0.3">
      <c r="D25" s="26"/>
      <c r="F25" s="27"/>
      <c r="L25" s="28"/>
      <c r="M25" s="28"/>
      <c r="N25" s="28"/>
      <c r="O25" s="17"/>
      <c r="P25" s="17"/>
      <c r="Q25" s="71" t="s">
        <v>269</v>
      </c>
      <c r="R25" s="72">
        <v>3500</v>
      </c>
      <c r="U25" s="1"/>
    </row>
    <row r="26" spans="1:21" ht="16.5" thickBot="1" x14ac:dyDescent="0.3">
      <c r="D26" s="26"/>
      <c r="F26" s="27"/>
      <c r="L26" s="28"/>
      <c r="M26" s="28"/>
      <c r="N26" s="28"/>
      <c r="O26" s="17"/>
      <c r="P26" s="17"/>
      <c r="Q26" s="69" t="s">
        <v>268</v>
      </c>
      <c r="R26" s="70">
        <v>4000</v>
      </c>
      <c r="U26" s="1"/>
    </row>
    <row r="27" spans="1:21" x14ac:dyDescent="0.25">
      <c r="D27" s="26"/>
      <c r="F27" s="27"/>
      <c r="L27" s="28"/>
      <c r="M27" s="28"/>
      <c r="N27" s="28"/>
      <c r="O27" s="17"/>
      <c r="P27" s="17"/>
      <c r="Q27" s="18"/>
      <c r="R27" s="19"/>
      <c r="U27" s="1"/>
    </row>
    <row r="28" spans="1:21" x14ac:dyDescent="0.25">
      <c r="A28" s="3" t="s">
        <v>214</v>
      </c>
      <c r="D28" s="26"/>
      <c r="F28" s="27"/>
      <c r="L28" s="28"/>
      <c r="M28" s="28"/>
      <c r="N28" s="28"/>
      <c r="O28" s="17"/>
      <c r="P28" s="17"/>
      <c r="Q28" s="18"/>
      <c r="R28" s="19"/>
      <c r="U28" s="1"/>
    </row>
    <row r="29" spans="1:21" x14ac:dyDescent="0.25">
      <c r="A29" s="3" t="s">
        <v>21</v>
      </c>
      <c r="B29" t="s">
        <v>242</v>
      </c>
      <c r="C29" t="s">
        <v>243</v>
      </c>
      <c r="D29" s="26">
        <v>45301</v>
      </c>
      <c r="E29" s="1">
        <v>402</v>
      </c>
      <c r="F29" s="49">
        <v>36000</v>
      </c>
      <c r="G29" s="1" t="s">
        <v>55</v>
      </c>
      <c r="H29" s="1" t="s">
        <v>56</v>
      </c>
      <c r="I29" t="s">
        <v>57</v>
      </c>
      <c r="J29" s="1">
        <v>2024000809</v>
      </c>
      <c r="L29" s="51">
        <v>0</v>
      </c>
      <c r="M29" s="51">
        <v>15.02</v>
      </c>
      <c r="N29" s="51">
        <v>3.13</v>
      </c>
      <c r="O29" s="17">
        <f>SUM(L29:N29)</f>
        <v>18.149999999999999</v>
      </c>
      <c r="P29" s="17">
        <f>L29+M29</f>
        <v>15.02</v>
      </c>
      <c r="Q29" s="18">
        <f>L29/P29</f>
        <v>0</v>
      </c>
      <c r="R29" s="50">
        <f>F29/P29</f>
        <v>2396.8042609853528</v>
      </c>
      <c r="S29" t="s">
        <v>244</v>
      </c>
      <c r="T29" t="s">
        <v>245</v>
      </c>
      <c r="U29" s="1"/>
    </row>
    <row r="30" spans="1:21" x14ac:dyDescent="0.25">
      <c r="A30" s="3" t="s">
        <v>21</v>
      </c>
      <c r="B30" t="s">
        <v>152</v>
      </c>
      <c r="C30" t="s">
        <v>153</v>
      </c>
      <c r="D30" s="26">
        <v>45236</v>
      </c>
      <c r="E30" s="1">
        <v>102</v>
      </c>
      <c r="F30" s="27">
        <v>592000</v>
      </c>
      <c r="G30" s="1" t="s">
        <v>55</v>
      </c>
      <c r="H30" s="1" t="s">
        <v>56</v>
      </c>
      <c r="I30" t="s">
        <v>91</v>
      </c>
      <c r="J30" s="1">
        <v>2023024436</v>
      </c>
      <c r="K30" t="s">
        <v>154</v>
      </c>
      <c r="L30" s="28">
        <v>47.920999999999999</v>
      </c>
      <c r="M30" s="28">
        <v>25.007999999999999</v>
      </c>
      <c r="N30" s="28">
        <v>7.0709999999999997</v>
      </c>
      <c r="O30" s="17">
        <f>SUM(L30:N30)</f>
        <v>80</v>
      </c>
      <c r="P30" s="17">
        <f>L30+M30</f>
        <v>72.929000000000002</v>
      </c>
      <c r="Q30" s="18">
        <f>L30/P30</f>
        <v>0.65709114344088082</v>
      </c>
      <c r="R30" s="19">
        <f>F30/P30</f>
        <v>8117.4841283988535</v>
      </c>
      <c r="S30" t="s">
        <v>155</v>
      </c>
      <c r="T30" t="s">
        <v>156</v>
      </c>
      <c r="U30" s="1"/>
    </row>
    <row r="31" spans="1:21" x14ac:dyDescent="0.25">
      <c r="D31" s="26"/>
      <c r="F31" s="27"/>
      <c r="L31" s="28"/>
      <c r="M31" s="28"/>
      <c r="N31" s="28"/>
      <c r="O31" s="17"/>
      <c r="P31" s="17"/>
      <c r="Q31" s="18"/>
      <c r="R31" s="19"/>
      <c r="U31" s="1"/>
    </row>
    <row r="32" spans="1:21" x14ac:dyDescent="0.25">
      <c r="D32" s="26"/>
      <c r="F32" s="27"/>
      <c r="L32" s="28"/>
      <c r="M32" s="28"/>
      <c r="N32" s="28"/>
      <c r="O32" s="17"/>
      <c r="P32" s="17"/>
      <c r="Q32" s="18"/>
      <c r="R32" s="19"/>
      <c r="U32" s="1"/>
    </row>
    <row r="33" spans="1:21" ht="35.25" customHeight="1" x14ac:dyDescent="0.25">
      <c r="A33" s="132" t="s">
        <v>296</v>
      </c>
      <c r="B33" s="133"/>
      <c r="C33" s="134"/>
      <c r="D33" s="135"/>
      <c r="E33" s="134"/>
      <c r="F33" s="134"/>
      <c r="G33" s="136"/>
      <c r="H33" s="134"/>
      <c r="I33" s="136"/>
      <c r="J33" s="137"/>
      <c r="K33" s="137"/>
      <c r="L33" s="137"/>
      <c r="M33" s="137"/>
      <c r="N33" s="137"/>
      <c r="O33" s="138"/>
      <c r="P33" s="139"/>
      <c r="Q33" s="136"/>
      <c r="R33" s="136"/>
      <c r="S33" s="140"/>
      <c r="T33" s="140"/>
      <c r="U33" s="140"/>
    </row>
    <row r="34" spans="1:21" s="79" customFormat="1" ht="20.25" customHeight="1" x14ac:dyDescent="0.3">
      <c r="A34" s="141" t="s">
        <v>271</v>
      </c>
      <c r="B34" s="142" t="s">
        <v>212</v>
      </c>
      <c r="C34" s="143"/>
      <c r="D34" s="144"/>
      <c r="E34" s="143"/>
      <c r="F34" s="143"/>
      <c r="G34" s="145"/>
      <c r="H34" s="143"/>
      <c r="I34" s="145"/>
      <c r="J34" s="146"/>
      <c r="K34" s="146"/>
      <c r="L34" s="146"/>
      <c r="M34" s="146"/>
      <c r="N34" s="146"/>
      <c r="O34" s="147"/>
      <c r="P34" s="148"/>
      <c r="Q34" s="145"/>
      <c r="R34" s="145"/>
      <c r="S34" s="149"/>
      <c r="T34" s="149"/>
      <c r="U34" s="149"/>
    </row>
    <row r="35" spans="1:21" s="79" customFormat="1" ht="20.25" customHeight="1" x14ac:dyDescent="0.3">
      <c r="A35" s="141" t="s">
        <v>272</v>
      </c>
      <c r="B35" s="142" t="s">
        <v>293</v>
      </c>
      <c r="C35" s="143"/>
      <c r="D35" s="144"/>
      <c r="E35" s="143"/>
      <c r="F35" s="143"/>
      <c r="G35" s="145"/>
      <c r="H35" s="143"/>
      <c r="I35" s="145"/>
      <c r="J35" s="146"/>
      <c r="K35" s="146"/>
      <c r="L35" s="146"/>
      <c r="M35" s="146"/>
      <c r="N35" s="146"/>
      <c r="O35" s="147"/>
      <c r="P35" s="148"/>
      <c r="Q35" s="145"/>
      <c r="R35" s="145"/>
      <c r="S35" s="149"/>
      <c r="T35" s="149"/>
      <c r="U35" s="149"/>
    </row>
    <row r="36" spans="1:21" s="79" customFormat="1" ht="20.25" customHeight="1" x14ac:dyDescent="0.3">
      <c r="A36" s="141" t="s">
        <v>274</v>
      </c>
      <c r="B36" s="142" t="s">
        <v>281</v>
      </c>
      <c r="C36" s="143"/>
      <c r="D36" s="144"/>
      <c r="E36" s="143"/>
      <c r="F36" s="143"/>
      <c r="G36" s="145"/>
      <c r="H36" s="143"/>
      <c r="I36" s="145"/>
      <c r="J36" s="146"/>
      <c r="K36" s="146"/>
      <c r="L36" s="146"/>
      <c r="M36" s="146"/>
      <c r="N36" s="146"/>
      <c r="O36" s="147"/>
      <c r="P36" s="148"/>
      <c r="Q36" s="145"/>
      <c r="R36" s="145"/>
      <c r="S36" s="149"/>
      <c r="T36" s="149"/>
      <c r="U36" s="149"/>
    </row>
    <row r="37" spans="1:21" s="79" customFormat="1" ht="20.25" customHeight="1" x14ac:dyDescent="0.35">
      <c r="A37" s="192" t="s">
        <v>273</v>
      </c>
      <c r="B37" s="193">
        <v>5800</v>
      </c>
      <c r="C37" s="143"/>
      <c r="D37" s="144"/>
      <c r="E37" s="143"/>
      <c r="F37" s="143"/>
      <c r="G37" s="145"/>
      <c r="H37" s="143"/>
      <c r="I37" s="145"/>
      <c r="J37" s="146"/>
      <c r="K37" s="146"/>
      <c r="L37" s="146"/>
      <c r="M37" s="146"/>
      <c r="N37" s="146"/>
      <c r="O37" s="147"/>
      <c r="P37" s="148"/>
      <c r="Q37" s="145"/>
      <c r="R37" s="145"/>
      <c r="S37" s="149"/>
      <c r="T37" s="149"/>
      <c r="U37" s="149"/>
    </row>
    <row r="38" spans="1:21" s="79" customFormat="1" ht="20.25" customHeight="1" x14ac:dyDescent="0.3">
      <c r="A38" s="194" t="s">
        <v>285</v>
      </c>
      <c r="B38" s="195" t="s">
        <v>294</v>
      </c>
      <c r="C38" s="143"/>
      <c r="D38" s="144"/>
      <c r="E38" s="143"/>
      <c r="F38" s="143"/>
      <c r="G38" s="145"/>
      <c r="H38" s="143"/>
      <c r="I38" s="145"/>
      <c r="J38" s="146"/>
      <c r="K38" s="146"/>
      <c r="L38" s="146"/>
      <c r="M38" s="146"/>
      <c r="N38" s="146"/>
      <c r="O38" s="147"/>
      <c r="P38" s="148"/>
      <c r="Q38" s="145"/>
      <c r="R38" s="145"/>
      <c r="S38" s="149"/>
      <c r="T38" s="149"/>
      <c r="U38" s="149"/>
    </row>
    <row r="39" spans="1:21" ht="20.25" customHeight="1" x14ac:dyDescent="0.25">
      <c r="A39" s="150" t="s">
        <v>275</v>
      </c>
      <c r="B39" s="133" t="s">
        <v>295</v>
      </c>
      <c r="C39" s="134"/>
      <c r="D39" s="135"/>
      <c r="E39" s="134"/>
      <c r="F39" s="134"/>
      <c r="G39" s="136"/>
      <c r="H39" s="134"/>
      <c r="I39" s="136"/>
      <c r="J39" s="137"/>
      <c r="K39" s="137"/>
      <c r="L39" s="137"/>
      <c r="M39" s="137"/>
      <c r="N39" s="137"/>
      <c r="O39" s="138"/>
      <c r="P39" s="139"/>
      <c r="Q39" s="136"/>
      <c r="R39" s="136"/>
      <c r="S39" s="140"/>
      <c r="T39" s="140"/>
      <c r="U39" s="140"/>
    </row>
    <row r="40" spans="1:21" ht="48" customHeight="1" x14ac:dyDescent="0.25">
      <c r="A40" s="151" t="s">
        <v>276</v>
      </c>
      <c r="B40" s="433" t="s">
        <v>397</v>
      </c>
      <c r="C40" s="433"/>
      <c r="D40" s="433"/>
      <c r="E40" s="433"/>
      <c r="F40" s="433"/>
      <c r="G40" s="433"/>
      <c r="H40" s="433"/>
      <c r="I40" s="433"/>
      <c r="J40" s="433"/>
      <c r="K40" s="137"/>
      <c r="L40" s="137"/>
      <c r="M40" s="137"/>
      <c r="N40" s="137"/>
      <c r="O40" s="138"/>
      <c r="P40" s="139"/>
      <c r="Q40" s="136"/>
      <c r="R40" s="136"/>
      <c r="S40" s="140"/>
      <c r="T40" s="140"/>
      <c r="U40" s="140"/>
    </row>
    <row r="41" spans="1:21" ht="16.5" customHeight="1" x14ac:dyDescent="0.25">
      <c r="A41" s="150" t="s">
        <v>277</v>
      </c>
      <c r="B41" s="133" t="s">
        <v>341</v>
      </c>
      <c r="C41" s="134"/>
      <c r="D41" s="135"/>
      <c r="E41" s="134"/>
      <c r="F41" s="134"/>
      <c r="G41" s="136"/>
      <c r="H41" s="134"/>
      <c r="I41" s="136"/>
      <c r="J41" s="137"/>
      <c r="K41" s="137"/>
      <c r="L41" s="137"/>
      <c r="M41" s="137"/>
      <c r="N41" s="137"/>
      <c r="O41" s="138"/>
      <c r="P41" s="139"/>
      <c r="Q41" s="136"/>
      <c r="R41" s="136"/>
      <c r="S41" s="140"/>
      <c r="T41" s="140"/>
      <c r="U41" s="140"/>
    </row>
    <row r="42" spans="1:21" ht="17.25" customHeight="1" x14ac:dyDescent="0.3">
      <c r="A42" s="14"/>
      <c r="B42" s="58"/>
      <c r="C42" s="14"/>
      <c r="D42" s="7"/>
      <c r="E42" s="6" t="s">
        <v>24</v>
      </c>
      <c r="F42" s="6" t="s">
        <v>25</v>
      </c>
      <c r="G42" s="6" t="s">
        <v>26</v>
      </c>
      <c r="H42" s="6" t="s">
        <v>27</v>
      </c>
      <c r="I42" s="6" t="s">
        <v>28</v>
      </c>
      <c r="J42" s="6" t="s">
        <v>29</v>
      </c>
      <c r="K42" s="7" t="s">
        <v>30</v>
      </c>
      <c r="L42" s="6" t="s">
        <v>31</v>
      </c>
      <c r="M42" s="8" t="s">
        <v>32</v>
      </c>
      <c r="N42" s="6" t="s">
        <v>33</v>
      </c>
      <c r="O42" s="6" t="s">
        <v>34</v>
      </c>
      <c r="P42" s="6" t="s">
        <v>35</v>
      </c>
      <c r="Q42" s="6" t="s">
        <v>36</v>
      </c>
      <c r="R42" s="6" t="s">
        <v>37</v>
      </c>
      <c r="S42" s="7"/>
      <c r="T42" s="7"/>
      <c r="U42" s="7"/>
    </row>
    <row r="43" spans="1:21" ht="14.25" customHeight="1" thickBot="1" x14ac:dyDescent="0.3">
      <c r="A43" s="10" t="s">
        <v>265</v>
      </c>
      <c r="B43" s="9" t="s">
        <v>38</v>
      </c>
      <c r="C43" s="10" t="s">
        <v>39</v>
      </c>
      <c r="D43" s="9" t="s">
        <v>40</v>
      </c>
      <c r="E43" s="11" t="s">
        <v>41</v>
      </c>
      <c r="F43" s="11" t="s">
        <v>42</v>
      </c>
      <c r="G43" s="11" t="s">
        <v>43</v>
      </c>
      <c r="H43" s="11" t="s">
        <v>44</v>
      </c>
      <c r="I43" s="11" t="s">
        <v>41</v>
      </c>
      <c r="J43" s="11" t="s">
        <v>45</v>
      </c>
      <c r="K43" s="9" t="s">
        <v>46</v>
      </c>
      <c r="L43" s="11" t="s">
        <v>47</v>
      </c>
      <c r="M43" s="11" t="s">
        <v>47</v>
      </c>
      <c r="N43" s="12" t="s">
        <v>47</v>
      </c>
      <c r="O43" s="12" t="s">
        <v>47</v>
      </c>
      <c r="P43" s="12" t="s">
        <v>47</v>
      </c>
      <c r="Q43" s="13" t="s">
        <v>31</v>
      </c>
      <c r="R43" s="11" t="s">
        <v>48</v>
      </c>
      <c r="S43" s="9" t="s">
        <v>49</v>
      </c>
      <c r="T43" s="9" t="s">
        <v>50</v>
      </c>
      <c r="U43" s="9" t="s">
        <v>266</v>
      </c>
    </row>
    <row r="44" spans="1:21" ht="9.75" customHeight="1" thickTop="1" x14ac:dyDescent="0.25"/>
    <row r="45" spans="1:21" x14ac:dyDescent="0.25">
      <c r="A45" s="3" t="s">
        <v>3</v>
      </c>
      <c r="B45" t="s">
        <v>193</v>
      </c>
      <c r="C45" t="s">
        <v>117</v>
      </c>
      <c r="D45" s="26">
        <v>45022</v>
      </c>
      <c r="E45" s="1">
        <v>102</v>
      </c>
      <c r="F45" s="27">
        <v>115900</v>
      </c>
      <c r="G45" s="1" t="s">
        <v>55</v>
      </c>
      <c r="H45" s="1" t="s">
        <v>56</v>
      </c>
      <c r="I45" t="s">
        <v>57</v>
      </c>
      <c r="J45" s="1">
        <v>2023007706</v>
      </c>
      <c r="L45" s="28">
        <v>30.66</v>
      </c>
      <c r="M45" s="28">
        <v>8</v>
      </c>
      <c r="N45" s="28">
        <v>0.33</v>
      </c>
      <c r="O45" s="17">
        <f t="shared" ref="O45:O54" si="4">SUM(L45:N45)</f>
        <v>38.989999999999995</v>
      </c>
      <c r="P45" s="17">
        <f t="shared" ref="P45:P54" si="5">L45+M45</f>
        <v>38.659999999999997</v>
      </c>
      <c r="Q45" s="18">
        <f t="shared" ref="Q45:Q54" si="6">L45/P45</f>
        <v>0.79306777030522513</v>
      </c>
      <c r="R45" s="19">
        <f t="shared" ref="R45:R54" si="7">F45/P45</f>
        <v>2997.9306777030524</v>
      </c>
      <c r="S45" t="s">
        <v>194</v>
      </c>
      <c r="T45" t="s">
        <v>195</v>
      </c>
      <c r="U45" s="1"/>
    </row>
    <row r="46" spans="1:21" x14ac:dyDescent="0.25">
      <c r="A46" s="3" t="s">
        <v>12</v>
      </c>
      <c r="B46" s="5" t="s">
        <v>261</v>
      </c>
      <c r="C46" s="5" t="s">
        <v>263</v>
      </c>
      <c r="D46" s="15">
        <v>45086</v>
      </c>
      <c r="E46" s="46">
        <v>101</v>
      </c>
      <c r="F46" s="16">
        <v>100000</v>
      </c>
      <c r="G46" s="1" t="s">
        <v>55</v>
      </c>
      <c r="H46" s="1" t="s">
        <v>56</v>
      </c>
      <c r="I46" t="s">
        <v>57</v>
      </c>
      <c r="J46" s="46">
        <v>2023014435</v>
      </c>
      <c r="K46" s="5"/>
      <c r="L46" s="17">
        <v>12.67</v>
      </c>
      <c r="M46" s="17">
        <v>13.22</v>
      </c>
      <c r="N46" s="17">
        <v>1.53</v>
      </c>
      <c r="O46" s="17">
        <f t="shared" si="4"/>
        <v>27.42</v>
      </c>
      <c r="P46" s="17">
        <f t="shared" si="5"/>
        <v>25.89</v>
      </c>
      <c r="Q46" s="18">
        <f t="shared" si="6"/>
        <v>0.48937813827732712</v>
      </c>
      <c r="R46" s="19">
        <f t="shared" si="7"/>
        <v>3862.4951718810353</v>
      </c>
      <c r="S46" s="5" t="s">
        <v>264</v>
      </c>
      <c r="T46" s="5" t="s">
        <v>246</v>
      </c>
      <c r="U46" s="62" t="s">
        <v>262</v>
      </c>
    </row>
    <row r="47" spans="1:21" x14ac:dyDescent="0.25">
      <c r="A47" s="3" t="s">
        <v>1</v>
      </c>
      <c r="B47" t="s">
        <v>186</v>
      </c>
      <c r="C47" t="s">
        <v>187</v>
      </c>
      <c r="D47" s="26">
        <v>45366</v>
      </c>
      <c r="E47" s="1">
        <v>102</v>
      </c>
      <c r="F47" s="198">
        <v>70000</v>
      </c>
      <c r="G47" s="63" t="s">
        <v>87</v>
      </c>
      <c r="H47" s="1" t="s">
        <v>56</v>
      </c>
      <c r="I47" t="s">
        <v>57</v>
      </c>
      <c r="J47" s="1">
        <v>2024004912</v>
      </c>
      <c r="L47" s="28">
        <v>14.05</v>
      </c>
      <c r="M47" s="28">
        <v>2.8</v>
      </c>
      <c r="N47" s="28">
        <v>1.28</v>
      </c>
      <c r="O47" s="17">
        <f t="shared" si="4"/>
        <v>18.130000000000003</v>
      </c>
      <c r="P47" s="17">
        <f t="shared" si="5"/>
        <v>16.850000000000001</v>
      </c>
      <c r="Q47" s="18">
        <f t="shared" si="6"/>
        <v>0.83382789317507411</v>
      </c>
      <c r="R47" s="19">
        <f t="shared" si="7"/>
        <v>4154.3026706231449</v>
      </c>
      <c r="S47" t="s">
        <v>188</v>
      </c>
      <c r="T47" t="s">
        <v>189</v>
      </c>
      <c r="U47" s="1"/>
    </row>
    <row r="48" spans="1:21" x14ac:dyDescent="0.25">
      <c r="A48" s="3" t="s">
        <v>23</v>
      </c>
      <c r="B48" t="s">
        <v>190</v>
      </c>
      <c r="C48" t="s">
        <v>90</v>
      </c>
      <c r="D48" s="26">
        <v>45160</v>
      </c>
      <c r="E48" s="1">
        <v>102</v>
      </c>
      <c r="F48" s="27">
        <v>154125</v>
      </c>
      <c r="G48" s="1" t="s">
        <v>55</v>
      </c>
      <c r="H48" s="1" t="s">
        <v>56</v>
      </c>
      <c r="I48" t="s">
        <v>57</v>
      </c>
      <c r="J48" s="1">
        <v>2023019661</v>
      </c>
      <c r="L48" s="28">
        <v>25.75</v>
      </c>
      <c r="M48" s="28">
        <v>6.5</v>
      </c>
      <c r="N48" s="28">
        <v>2</v>
      </c>
      <c r="O48" s="17">
        <f t="shared" si="4"/>
        <v>34.25</v>
      </c>
      <c r="P48" s="17">
        <f t="shared" si="5"/>
        <v>32.25</v>
      </c>
      <c r="Q48" s="18">
        <f t="shared" si="6"/>
        <v>0.79844961240310075</v>
      </c>
      <c r="R48" s="19">
        <f t="shared" si="7"/>
        <v>4779.0697674418607</v>
      </c>
      <c r="S48" t="s">
        <v>191</v>
      </c>
      <c r="T48" t="s">
        <v>192</v>
      </c>
      <c r="U48" s="1"/>
    </row>
    <row r="49" spans="1:21" x14ac:dyDescent="0.25">
      <c r="A49" s="3" t="s">
        <v>13</v>
      </c>
      <c r="B49" t="s">
        <v>248</v>
      </c>
      <c r="C49" t="s">
        <v>247</v>
      </c>
      <c r="D49" s="26">
        <v>45153</v>
      </c>
      <c r="E49" s="1">
        <v>102</v>
      </c>
      <c r="F49" s="198">
        <v>170000</v>
      </c>
      <c r="G49" s="63" t="s">
        <v>87</v>
      </c>
      <c r="H49" s="1" t="s">
        <v>56</v>
      </c>
      <c r="I49" t="s">
        <v>57</v>
      </c>
      <c r="J49" s="1">
        <v>2023019734</v>
      </c>
      <c r="L49" s="51">
        <v>0</v>
      </c>
      <c r="M49" s="51">
        <v>32.450000000000003</v>
      </c>
      <c r="N49" s="51">
        <v>0</v>
      </c>
      <c r="O49" s="17">
        <f t="shared" si="4"/>
        <v>32.450000000000003</v>
      </c>
      <c r="P49" s="17">
        <f t="shared" si="5"/>
        <v>32.450000000000003</v>
      </c>
      <c r="Q49" s="18">
        <f t="shared" si="6"/>
        <v>0</v>
      </c>
      <c r="R49" s="50">
        <f t="shared" si="7"/>
        <v>5238.8289676425265</v>
      </c>
      <c r="S49" t="s">
        <v>249</v>
      </c>
      <c r="T49" t="s">
        <v>250</v>
      </c>
      <c r="U49" s="1"/>
    </row>
    <row r="50" spans="1:21" x14ac:dyDescent="0.25">
      <c r="A50" s="3" t="s">
        <v>22</v>
      </c>
      <c r="B50" t="s">
        <v>175</v>
      </c>
      <c r="C50" t="s">
        <v>176</v>
      </c>
      <c r="D50" s="26">
        <v>45380</v>
      </c>
      <c r="E50" s="1">
        <v>102</v>
      </c>
      <c r="F50" s="27">
        <v>70000</v>
      </c>
      <c r="G50" s="1" t="s">
        <v>55</v>
      </c>
      <c r="H50" s="1" t="s">
        <v>78</v>
      </c>
      <c r="I50" t="s">
        <v>57</v>
      </c>
      <c r="J50" s="1">
        <v>2024005729</v>
      </c>
      <c r="L50" s="28">
        <v>6.95</v>
      </c>
      <c r="M50" s="28">
        <v>5.67</v>
      </c>
      <c r="N50" s="28">
        <v>2.06</v>
      </c>
      <c r="O50" s="17">
        <f t="shared" si="4"/>
        <v>14.680000000000001</v>
      </c>
      <c r="P50" s="17">
        <f t="shared" si="5"/>
        <v>12.620000000000001</v>
      </c>
      <c r="Q50" s="18">
        <f t="shared" si="6"/>
        <v>0.55071315372424723</v>
      </c>
      <c r="R50" s="19">
        <f t="shared" si="7"/>
        <v>5546.7511885895401</v>
      </c>
      <c r="S50" t="s">
        <v>177</v>
      </c>
      <c r="T50" t="s">
        <v>178</v>
      </c>
      <c r="U50" s="1"/>
    </row>
    <row r="51" spans="1:21" x14ac:dyDescent="0.25">
      <c r="A51" s="3" t="s">
        <v>16</v>
      </c>
      <c r="B51" t="s">
        <v>200</v>
      </c>
      <c r="C51" t="s">
        <v>201</v>
      </c>
      <c r="D51" s="26">
        <v>45629</v>
      </c>
      <c r="E51" s="1">
        <v>102</v>
      </c>
      <c r="F51" s="27">
        <v>475000</v>
      </c>
      <c r="G51" s="1" t="s">
        <v>55</v>
      </c>
      <c r="H51" s="1" t="s">
        <v>56</v>
      </c>
      <c r="I51" t="s">
        <v>57</v>
      </c>
      <c r="J51" s="1">
        <v>2024026657</v>
      </c>
      <c r="L51" s="28">
        <v>40.71</v>
      </c>
      <c r="M51" s="28">
        <v>36.06</v>
      </c>
      <c r="N51" s="28">
        <v>3.23</v>
      </c>
      <c r="O51" s="17">
        <f t="shared" si="4"/>
        <v>80.000000000000014</v>
      </c>
      <c r="P51" s="17">
        <f t="shared" si="5"/>
        <v>76.77000000000001</v>
      </c>
      <c r="Q51" s="18">
        <f t="shared" si="6"/>
        <v>0.53028526768268847</v>
      </c>
      <c r="R51" s="19">
        <f t="shared" si="7"/>
        <v>6187.31275237723</v>
      </c>
      <c r="S51" t="s">
        <v>202</v>
      </c>
      <c r="T51" t="s">
        <v>203</v>
      </c>
      <c r="U51" t="s">
        <v>260</v>
      </c>
    </row>
    <row r="52" spans="1:21" x14ac:dyDescent="0.25">
      <c r="A52" s="3" t="s">
        <v>1</v>
      </c>
      <c r="B52" t="s">
        <v>182</v>
      </c>
      <c r="C52" t="s">
        <v>183</v>
      </c>
      <c r="D52" s="26">
        <v>45316</v>
      </c>
      <c r="E52" s="1">
        <v>102</v>
      </c>
      <c r="F52" s="27">
        <v>385220</v>
      </c>
      <c r="G52" s="1" t="s">
        <v>55</v>
      </c>
      <c r="H52" s="1" t="s">
        <v>56</v>
      </c>
      <c r="I52" t="s">
        <v>57</v>
      </c>
      <c r="J52" s="1">
        <v>2024001662</v>
      </c>
      <c r="L52" s="28">
        <v>36</v>
      </c>
      <c r="M52" s="28">
        <v>17.649999999999999</v>
      </c>
      <c r="N52" s="28">
        <v>2.85</v>
      </c>
      <c r="O52" s="17">
        <f t="shared" si="4"/>
        <v>56.5</v>
      </c>
      <c r="P52" s="17">
        <f t="shared" si="5"/>
        <v>53.65</v>
      </c>
      <c r="Q52" s="18">
        <f t="shared" si="6"/>
        <v>0.6710158434296366</v>
      </c>
      <c r="R52" s="19">
        <f t="shared" si="7"/>
        <v>7180.2423112767938</v>
      </c>
      <c r="S52" t="s">
        <v>184</v>
      </c>
      <c r="T52" t="s">
        <v>185</v>
      </c>
      <c r="U52" s="1"/>
    </row>
    <row r="53" spans="1:21" x14ac:dyDescent="0.25">
      <c r="A53" s="3" t="s">
        <v>0</v>
      </c>
      <c r="B53" t="s">
        <v>204</v>
      </c>
      <c r="C53" t="s">
        <v>205</v>
      </c>
      <c r="D53" s="26">
        <v>45512</v>
      </c>
      <c r="E53" s="1">
        <v>102</v>
      </c>
      <c r="F53" s="27">
        <v>335000</v>
      </c>
      <c r="G53" s="1" t="s">
        <v>55</v>
      </c>
      <c r="H53" s="1" t="s">
        <v>56</v>
      </c>
      <c r="I53" t="s">
        <v>57</v>
      </c>
      <c r="J53" s="1">
        <v>2024018498</v>
      </c>
      <c r="L53" s="28">
        <v>33.768000000000001</v>
      </c>
      <c r="M53" s="28">
        <v>12.79</v>
      </c>
      <c r="N53" s="28">
        <v>7.6520000000000001</v>
      </c>
      <c r="O53" s="17">
        <f t="shared" si="4"/>
        <v>54.21</v>
      </c>
      <c r="P53" s="17">
        <f t="shared" si="5"/>
        <v>46.558</v>
      </c>
      <c r="Q53" s="18">
        <f t="shared" si="6"/>
        <v>0.7252888869796813</v>
      </c>
      <c r="R53" s="19">
        <f t="shared" si="7"/>
        <v>7195.3262597190605</v>
      </c>
      <c r="S53" t="s">
        <v>206</v>
      </c>
      <c r="T53" t="s">
        <v>207</v>
      </c>
      <c r="U53" s="1"/>
    </row>
    <row r="54" spans="1:21" x14ac:dyDescent="0.25">
      <c r="A54" s="3" t="s">
        <v>8</v>
      </c>
      <c r="B54" t="s">
        <v>179</v>
      </c>
      <c r="C54" t="s">
        <v>97</v>
      </c>
      <c r="D54" s="26">
        <v>45519</v>
      </c>
      <c r="E54" s="1">
        <v>102</v>
      </c>
      <c r="F54" s="27">
        <v>510000</v>
      </c>
      <c r="G54" s="1" t="s">
        <v>55</v>
      </c>
      <c r="H54" s="1" t="s">
        <v>56</v>
      </c>
      <c r="I54" t="s">
        <v>57</v>
      </c>
      <c r="J54" s="1">
        <v>2024018879</v>
      </c>
      <c r="L54" s="28">
        <v>37.67</v>
      </c>
      <c r="M54" s="28">
        <v>32.590000000000003</v>
      </c>
      <c r="N54" s="28">
        <v>9.74</v>
      </c>
      <c r="O54" s="17">
        <f t="shared" si="4"/>
        <v>80</v>
      </c>
      <c r="P54" s="17">
        <f t="shared" si="5"/>
        <v>70.260000000000005</v>
      </c>
      <c r="Q54" s="18">
        <f t="shared" si="6"/>
        <v>0.53615143751779104</v>
      </c>
      <c r="R54" s="19">
        <f t="shared" si="7"/>
        <v>7258.7532023911181</v>
      </c>
      <c r="S54" t="s">
        <v>180</v>
      </c>
      <c r="T54" t="s">
        <v>181</v>
      </c>
      <c r="U54" s="1"/>
    </row>
    <row r="55" spans="1:21" s="33" customFormat="1" x14ac:dyDescent="0.25">
      <c r="A55" s="66"/>
      <c r="B55" s="20"/>
      <c r="C55" s="20"/>
      <c r="D55" s="21"/>
      <c r="E55" s="47"/>
      <c r="F55" s="22">
        <f>SUM(F45:F54)</f>
        <v>2385245</v>
      </c>
      <c r="G55" s="47"/>
      <c r="H55" s="47"/>
      <c r="I55" s="20"/>
      <c r="J55" s="47"/>
      <c r="K55" s="20"/>
      <c r="L55" s="23"/>
      <c r="M55" s="23"/>
      <c r="N55" s="23"/>
      <c r="O55" s="23"/>
      <c r="P55" s="23">
        <f>SUM(P45:P54)</f>
        <v>405.95800000000003</v>
      </c>
      <c r="Q55" s="24" t="s">
        <v>61</v>
      </c>
      <c r="R55" s="67">
        <f>AVERAGE(R45:R54)</f>
        <v>5440.1012969645362</v>
      </c>
      <c r="S55" s="20"/>
      <c r="T55" s="20"/>
      <c r="U55" s="53"/>
    </row>
    <row r="56" spans="1:21" x14ac:dyDescent="0.25">
      <c r="B56" s="5"/>
      <c r="C56" s="5"/>
      <c r="D56" s="15"/>
      <c r="E56" s="46"/>
      <c r="F56" s="16"/>
      <c r="G56" s="46"/>
      <c r="H56" s="46"/>
      <c r="I56" s="5"/>
      <c r="J56" s="46"/>
      <c r="K56" s="5"/>
      <c r="L56" s="17"/>
      <c r="M56" s="17"/>
      <c r="N56" s="17"/>
      <c r="O56" s="17"/>
      <c r="P56" s="17"/>
      <c r="Q56" s="25" t="s">
        <v>62</v>
      </c>
      <c r="R56" s="68">
        <f>F55/P55</f>
        <v>5875.5955049537142</v>
      </c>
      <c r="S56" s="5"/>
      <c r="T56" s="5"/>
      <c r="U56" s="52"/>
    </row>
    <row r="57" spans="1:21" ht="15.75" thickBot="1" x14ac:dyDescent="0.3">
      <c r="B57" s="5"/>
      <c r="C57" s="5"/>
      <c r="D57" s="15"/>
      <c r="E57" s="46"/>
      <c r="F57" s="16"/>
      <c r="G57" s="46"/>
      <c r="H57" s="46"/>
      <c r="I57" s="5"/>
      <c r="J57" s="46"/>
      <c r="K57" s="5"/>
      <c r="L57" s="17"/>
      <c r="M57" s="17"/>
      <c r="N57" s="17"/>
      <c r="O57" s="17"/>
      <c r="P57" s="17"/>
      <c r="Q57" s="71" t="s">
        <v>269</v>
      </c>
      <c r="R57" s="72" t="s">
        <v>270</v>
      </c>
      <c r="S57" s="5"/>
      <c r="T57" s="5"/>
      <c r="U57" s="52"/>
    </row>
    <row r="58" spans="1:21" ht="16.5" thickBot="1" x14ac:dyDescent="0.3">
      <c r="B58" s="5"/>
      <c r="C58" s="5"/>
      <c r="D58" s="15"/>
      <c r="E58" s="46"/>
      <c r="F58" s="16"/>
      <c r="G58" s="46"/>
      <c r="H58" s="46"/>
      <c r="I58" s="5"/>
      <c r="J58" s="46"/>
      <c r="K58" s="5"/>
      <c r="L58" s="17"/>
      <c r="M58" s="17"/>
      <c r="N58" s="17"/>
      <c r="O58" s="17"/>
      <c r="P58" s="17"/>
      <c r="Q58" s="69" t="s">
        <v>268</v>
      </c>
      <c r="R58" s="70">
        <v>5800</v>
      </c>
      <c r="S58" s="5"/>
      <c r="T58" s="5"/>
      <c r="U58" s="52"/>
    </row>
    <row r="59" spans="1:21" x14ac:dyDescent="0.25">
      <c r="B59" s="5"/>
      <c r="C59" s="5"/>
      <c r="D59" s="15"/>
      <c r="E59" s="46"/>
      <c r="F59" s="16"/>
      <c r="G59" s="46"/>
      <c r="H59" s="46"/>
      <c r="I59" s="5"/>
      <c r="J59" s="46"/>
      <c r="K59" s="5"/>
      <c r="L59" s="17"/>
      <c r="M59" s="17"/>
      <c r="N59" s="17"/>
      <c r="O59" s="17"/>
      <c r="P59" s="17"/>
      <c r="Q59" s="69"/>
      <c r="R59" s="69"/>
      <c r="S59" s="5"/>
      <c r="T59" s="5"/>
      <c r="U59" s="52"/>
    </row>
    <row r="60" spans="1:21" x14ac:dyDescent="0.25">
      <c r="B60" s="5"/>
      <c r="C60" s="5"/>
      <c r="D60" s="15"/>
      <c r="E60" s="46"/>
      <c r="F60" s="16"/>
      <c r="G60" s="46"/>
      <c r="H60" s="46"/>
      <c r="I60" s="5"/>
      <c r="J60" s="46"/>
      <c r="K60" s="5"/>
      <c r="L60" s="17"/>
      <c r="M60" s="17"/>
      <c r="N60" s="17"/>
      <c r="O60" s="17"/>
      <c r="P60" s="17"/>
      <c r="Q60" s="18"/>
      <c r="R60" s="19"/>
      <c r="S60" s="5"/>
      <c r="T60" s="5"/>
      <c r="U60" s="52"/>
    </row>
    <row r="61" spans="1:21" x14ac:dyDescent="0.25">
      <c r="B61" s="5"/>
      <c r="C61" s="5"/>
      <c r="D61" s="15"/>
      <c r="E61" s="46"/>
      <c r="F61" s="16"/>
      <c r="G61" s="46"/>
      <c r="H61" s="46"/>
      <c r="I61" s="5"/>
      <c r="J61" s="46"/>
      <c r="K61" s="5"/>
      <c r="L61" s="17"/>
      <c r="M61" s="17"/>
      <c r="N61" s="17"/>
      <c r="O61" s="17"/>
      <c r="P61" s="17"/>
      <c r="Q61" s="18"/>
      <c r="R61" s="19"/>
      <c r="S61" s="5"/>
      <c r="T61" s="5"/>
      <c r="U61" s="52"/>
    </row>
    <row r="62" spans="1:21" x14ac:dyDescent="0.25">
      <c r="A62" s="3" t="s">
        <v>214</v>
      </c>
      <c r="B62" s="5"/>
      <c r="C62" s="5"/>
      <c r="D62" s="15"/>
      <c r="E62" s="46"/>
      <c r="F62" s="16"/>
      <c r="G62" s="46"/>
      <c r="H62" s="46"/>
      <c r="I62" s="5"/>
      <c r="J62" s="46"/>
      <c r="K62" s="5"/>
      <c r="L62" s="17"/>
      <c r="M62" s="17"/>
      <c r="N62" s="17"/>
      <c r="O62" s="17"/>
      <c r="P62" s="17"/>
      <c r="Q62" s="18"/>
      <c r="R62" s="19"/>
      <c r="S62" s="5"/>
      <c r="T62" s="5"/>
      <c r="U62" s="52"/>
    </row>
    <row r="63" spans="1:21" x14ac:dyDescent="0.25">
      <c r="A63" s="3" t="s">
        <v>267</v>
      </c>
      <c r="B63" t="s">
        <v>196</v>
      </c>
      <c r="C63" t="s">
        <v>197</v>
      </c>
      <c r="D63" s="26">
        <v>45412</v>
      </c>
      <c r="E63" s="1">
        <v>102</v>
      </c>
      <c r="F63" s="27">
        <v>440000</v>
      </c>
      <c r="G63" s="1" t="s">
        <v>55</v>
      </c>
      <c r="H63" s="1" t="s">
        <v>56</v>
      </c>
      <c r="I63" t="s">
        <v>57</v>
      </c>
      <c r="J63" s="1">
        <v>2024011563</v>
      </c>
      <c r="L63" s="28">
        <v>41.189</v>
      </c>
      <c r="M63" s="28">
        <v>8.89</v>
      </c>
      <c r="N63" s="28">
        <v>1.5209999999999999</v>
      </c>
      <c r="O63" s="17">
        <f>SUM(L63:N63)</f>
        <v>51.6</v>
      </c>
      <c r="P63" s="17">
        <f>L63+M63</f>
        <v>50.079000000000001</v>
      </c>
      <c r="Q63" s="18">
        <f>L63/P63</f>
        <v>0.82248048084027237</v>
      </c>
      <c r="R63" s="19">
        <f>F63/P63</f>
        <v>8786.1179336648092</v>
      </c>
      <c r="S63" t="s">
        <v>198</v>
      </c>
      <c r="T63" t="s">
        <v>199</v>
      </c>
      <c r="U63" s="1"/>
    </row>
    <row r="64" spans="1:21" x14ac:dyDescent="0.25">
      <c r="B64" s="5"/>
      <c r="C64" s="5"/>
      <c r="D64" s="15"/>
      <c r="E64" s="46"/>
      <c r="F64" s="16"/>
      <c r="G64" s="46"/>
      <c r="H64" s="46"/>
      <c r="I64" s="5"/>
      <c r="J64" s="46"/>
      <c r="K64" s="5"/>
      <c r="L64" s="17"/>
      <c r="M64" s="17"/>
      <c r="N64" s="17"/>
      <c r="O64" s="17"/>
      <c r="P64" s="17"/>
      <c r="Q64" s="18"/>
      <c r="R64" s="19"/>
      <c r="S64" s="5"/>
      <c r="T64" s="5"/>
      <c r="U64" s="52"/>
    </row>
    <row r="65" spans="2:21" x14ac:dyDescent="0.25">
      <c r="B65" s="5"/>
      <c r="C65" s="5"/>
      <c r="D65" s="15"/>
      <c r="E65" s="46"/>
      <c r="F65" s="16"/>
      <c r="G65" s="46"/>
      <c r="H65" s="46"/>
      <c r="I65" s="5"/>
      <c r="J65" s="46"/>
      <c r="K65" s="5"/>
      <c r="L65" s="17"/>
      <c r="M65" s="17"/>
      <c r="N65" s="17"/>
      <c r="O65" s="17"/>
      <c r="P65" s="17"/>
      <c r="Q65" s="18"/>
      <c r="R65" s="19"/>
      <c r="S65" s="5"/>
      <c r="T65" s="5"/>
      <c r="U65" s="52"/>
    </row>
    <row r="66" spans="2:21" x14ac:dyDescent="0.25">
      <c r="B66" s="5"/>
      <c r="C66" s="5"/>
      <c r="D66" s="15"/>
      <c r="E66" s="46"/>
      <c r="F66" s="16"/>
      <c r="G66" s="46"/>
      <c r="H66" s="46"/>
      <c r="I66" s="5"/>
      <c r="J66" s="46"/>
      <c r="K66" s="5"/>
      <c r="L66" s="17"/>
      <c r="M66" s="17"/>
      <c r="N66" s="17"/>
      <c r="O66" s="17"/>
      <c r="P66" s="17"/>
      <c r="Q66" s="18"/>
      <c r="R66" s="19"/>
      <c r="S66" s="5"/>
      <c r="T66" s="5"/>
      <c r="U66" s="52"/>
    </row>
    <row r="67" spans="2:21" x14ac:dyDescent="0.25">
      <c r="B67" s="5"/>
      <c r="C67" s="5"/>
      <c r="D67" s="15"/>
      <c r="E67" s="46"/>
      <c r="F67" s="16"/>
      <c r="G67" s="46"/>
      <c r="H67" s="46"/>
      <c r="I67" s="5"/>
      <c r="J67" s="46"/>
      <c r="K67" s="5"/>
      <c r="L67" s="17"/>
      <c r="M67" s="17"/>
      <c r="N67" s="17"/>
      <c r="O67" s="17"/>
      <c r="P67" s="17"/>
      <c r="Q67" s="18"/>
      <c r="R67" s="19"/>
      <c r="S67" s="5"/>
      <c r="T67" s="5"/>
      <c r="U67" s="52"/>
    </row>
    <row r="68" spans="2:21" x14ac:dyDescent="0.25">
      <c r="B68" s="5"/>
      <c r="C68" s="5"/>
      <c r="D68" s="15"/>
      <c r="E68" s="46"/>
      <c r="F68" s="16"/>
      <c r="G68" s="46"/>
      <c r="H68" s="46"/>
      <c r="I68" s="5"/>
      <c r="J68" s="46"/>
      <c r="K68" s="5"/>
      <c r="L68" s="17"/>
      <c r="M68" s="17"/>
      <c r="N68" s="17"/>
      <c r="O68" s="17"/>
      <c r="P68" s="17"/>
      <c r="Q68" s="18"/>
      <c r="R68" s="19"/>
      <c r="S68" s="5"/>
      <c r="T68" s="5"/>
      <c r="U68" s="52"/>
    </row>
    <row r="69" spans="2:21" x14ac:dyDescent="0.25">
      <c r="B69" s="5"/>
      <c r="C69" s="5"/>
      <c r="D69" s="15"/>
      <c r="E69" s="46"/>
      <c r="F69" s="16"/>
      <c r="G69" s="46"/>
      <c r="H69" s="46"/>
      <c r="I69" s="5"/>
      <c r="J69" s="46"/>
      <c r="K69" s="5"/>
      <c r="L69" s="17"/>
      <c r="M69" s="17"/>
      <c r="N69" s="17"/>
      <c r="O69" s="17"/>
      <c r="P69" s="17"/>
      <c r="Q69" s="18"/>
      <c r="R69" s="19"/>
      <c r="S69" s="5"/>
      <c r="T69" s="5"/>
      <c r="U69" s="52"/>
    </row>
    <row r="70" spans="2:21" x14ac:dyDescent="0.25">
      <c r="B70" s="5"/>
      <c r="C70" s="5"/>
      <c r="D70" s="15"/>
      <c r="E70" s="46"/>
      <c r="F70" s="16"/>
      <c r="G70" s="46"/>
      <c r="H70" s="46"/>
      <c r="I70" s="5"/>
      <c r="J70" s="46"/>
      <c r="K70" s="5"/>
      <c r="L70" s="17"/>
      <c r="M70" s="17"/>
      <c r="N70" s="17"/>
      <c r="O70" s="17"/>
      <c r="P70" s="17"/>
      <c r="Q70" s="18"/>
      <c r="R70" s="19"/>
      <c r="S70" s="5"/>
      <c r="T70" s="5"/>
      <c r="U70" s="52"/>
    </row>
    <row r="71" spans="2:21" x14ac:dyDescent="0.25">
      <c r="D71" s="26"/>
      <c r="F71" s="27"/>
      <c r="L71" s="28"/>
      <c r="M71" s="28"/>
      <c r="N71" s="28"/>
      <c r="O71" s="28"/>
      <c r="P71" s="28"/>
      <c r="Q71" s="25"/>
      <c r="R71" s="19"/>
      <c r="U71" s="52"/>
    </row>
    <row r="72" spans="2:21" x14ac:dyDescent="0.25">
      <c r="D72" s="26"/>
      <c r="F72" s="27"/>
      <c r="L72" s="28"/>
      <c r="M72" s="28"/>
      <c r="N72" s="28"/>
      <c r="O72" s="28"/>
      <c r="P72" s="28"/>
      <c r="Q72" s="25"/>
      <c r="R72" s="19"/>
      <c r="U72" s="52"/>
    </row>
    <row r="73" spans="2:21" x14ac:dyDescent="0.25">
      <c r="B73" s="5"/>
      <c r="C73" s="5"/>
      <c r="D73" s="15"/>
      <c r="E73" s="46"/>
      <c r="F73" s="16"/>
      <c r="G73" s="46"/>
      <c r="H73" s="46"/>
      <c r="I73" s="5"/>
      <c r="J73" s="46"/>
      <c r="K73" s="5"/>
      <c r="L73" s="17"/>
      <c r="M73" s="17"/>
      <c r="N73" s="17"/>
      <c r="O73" s="17"/>
      <c r="P73" s="17"/>
      <c r="Q73" s="18"/>
      <c r="R73" s="19"/>
      <c r="S73" s="5"/>
      <c r="T73" s="5"/>
      <c r="U73" s="52"/>
    </row>
    <row r="74" spans="2:21" x14ac:dyDescent="0.25">
      <c r="B74" s="5"/>
      <c r="C74" s="5"/>
      <c r="D74" s="15"/>
      <c r="E74" s="46"/>
      <c r="F74" s="16"/>
      <c r="G74" s="46"/>
      <c r="H74" s="46"/>
      <c r="I74" s="5"/>
      <c r="J74" s="46"/>
      <c r="K74" s="5"/>
      <c r="L74" s="17"/>
      <c r="M74" s="17"/>
      <c r="N74" s="17"/>
      <c r="O74" s="17"/>
      <c r="P74" s="17"/>
      <c r="Q74" s="18"/>
      <c r="R74" s="19"/>
      <c r="S74" s="5"/>
      <c r="T74" s="5"/>
      <c r="U74" s="52"/>
    </row>
    <row r="75" spans="2:21" x14ac:dyDescent="0.25">
      <c r="B75" s="5"/>
      <c r="C75" s="5"/>
      <c r="D75" s="15"/>
      <c r="E75" s="46"/>
      <c r="F75" s="16"/>
      <c r="G75" s="46"/>
      <c r="H75" s="46"/>
      <c r="I75" s="5"/>
      <c r="J75" s="46"/>
      <c r="K75" s="5"/>
      <c r="L75" s="17"/>
      <c r="M75" s="17"/>
      <c r="N75" s="17"/>
      <c r="O75" s="17"/>
      <c r="P75" s="17"/>
      <c r="Q75" s="18"/>
      <c r="R75" s="19"/>
      <c r="S75" s="5"/>
      <c r="T75" s="5"/>
      <c r="U75" s="52"/>
    </row>
    <row r="76" spans="2:21" x14ac:dyDescent="0.25">
      <c r="B76" s="5"/>
      <c r="C76" s="5"/>
      <c r="D76" s="15"/>
      <c r="E76" s="46"/>
      <c r="F76" s="16"/>
      <c r="G76" s="46"/>
      <c r="H76" s="46"/>
      <c r="I76" s="5"/>
      <c r="J76" s="46"/>
      <c r="K76" s="5"/>
      <c r="L76" s="17"/>
      <c r="M76" s="17"/>
      <c r="N76" s="17"/>
      <c r="O76" s="17"/>
      <c r="P76" s="17"/>
      <c r="Q76" s="18"/>
      <c r="R76" s="19"/>
      <c r="S76" s="5"/>
      <c r="T76" s="5"/>
      <c r="U76" s="52"/>
    </row>
    <row r="77" spans="2:21" x14ac:dyDescent="0.25">
      <c r="B77" s="5"/>
      <c r="C77" s="5"/>
      <c r="D77" s="15"/>
      <c r="E77" s="46"/>
      <c r="F77" s="16"/>
      <c r="G77" s="46"/>
      <c r="H77" s="46"/>
      <c r="I77" s="5"/>
      <c r="J77" s="46"/>
      <c r="K77" s="5"/>
      <c r="L77" s="17"/>
      <c r="M77" s="17"/>
      <c r="N77" s="17"/>
      <c r="O77" s="17"/>
      <c r="P77" s="17"/>
      <c r="Q77" s="18"/>
      <c r="R77" s="19"/>
      <c r="S77" s="5"/>
      <c r="T77" s="5"/>
      <c r="U77" s="52"/>
    </row>
    <row r="78" spans="2:21" x14ac:dyDescent="0.25">
      <c r="B78" s="5"/>
      <c r="C78" s="5"/>
      <c r="D78" s="15"/>
      <c r="E78" s="46"/>
      <c r="F78" s="16"/>
      <c r="G78" s="46"/>
      <c r="H78" s="46"/>
      <c r="I78" s="5"/>
      <c r="J78" s="46"/>
      <c r="K78" s="5"/>
      <c r="L78" s="17"/>
      <c r="M78" s="17"/>
      <c r="N78" s="17"/>
      <c r="O78" s="17"/>
      <c r="P78" s="17"/>
      <c r="Q78" s="18"/>
      <c r="R78" s="19"/>
      <c r="S78" s="5"/>
      <c r="T78" s="5"/>
      <c r="U78" s="52"/>
    </row>
    <row r="79" spans="2:21" x14ac:dyDescent="0.25">
      <c r="B79" s="5"/>
      <c r="C79" s="5"/>
      <c r="D79" s="15"/>
      <c r="E79" s="46"/>
      <c r="F79" s="16"/>
      <c r="G79" s="46"/>
      <c r="H79" s="46"/>
      <c r="I79" s="5"/>
      <c r="J79" s="46"/>
      <c r="K79" s="5"/>
      <c r="L79" s="17"/>
      <c r="M79" s="17"/>
      <c r="N79" s="17"/>
      <c r="O79" s="17"/>
      <c r="P79" s="17"/>
      <c r="Q79" s="18"/>
      <c r="R79" s="19"/>
      <c r="S79" s="5"/>
      <c r="T79" s="5"/>
      <c r="U79" s="52"/>
    </row>
    <row r="80" spans="2:21" x14ac:dyDescent="0.25">
      <c r="B80" s="5"/>
      <c r="C80" s="5"/>
      <c r="D80" s="15"/>
      <c r="E80" s="46"/>
      <c r="F80" s="16"/>
      <c r="G80" s="46"/>
      <c r="H80" s="46"/>
      <c r="I80" s="5"/>
      <c r="J80" s="46"/>
      <c r="K80" s="5"/>
      <c r="L80" s="17"/>
      <c r="M80" s="17"/>
      <c r="N80" s="17"/>
      <c r="O80" s="17"/>
      <c r="P80" s="17"/>
      <c r="Q80" s="18"/>
      <c r="R80" s="19"/>
      <c r="S80" s="5"/>
      <c r="T80" s="5"/>
      <c r="U80" s="52"/>
    </row>
    <row r="81" spans="2:21" x14ac:dyDescent="0.25">
      <c r="B81" s="5"/>
      <c r="C81" s="5"/>
      <c r="D81" s="15"/>
      <c r="E81" s="46"/>
      <c r="F81" s="16"/>
      <c r="G81" s="46"/>
      <c r="H81" s="46"/>
      <c r="I81" s="5"/>
      <c r="J81" s="46"/>
      <c r="K81" s="5"/>
      <c r="L81" s="17"/>
      <c r="M81" s="17"/>
      <c r="N81" s="17"/>
      <c r="O81" s="17"/>
      <c r="P81" s="17"/>
      <c r="Q81" s="18"/>
      <c r="R81" s="19"/>
      <c r="S81" s="5"/>
      <c r="T81" s="5"/>
      <c r="U81" s="52"/>
    </row>
    <row r="82" spans="2:21" x14ac:dyDescent="0.25">
      <c r="B82" s="5"/>
      <c r="C82" s="5"/>
      <c r="D82" s="15"/>
      <c r="E82" s="46"/>
      <c r="F82" s="16"/>
      <c r="G82" s="46"/>
      <c r="H82" s="46"/>
      <c r="I82" s="5"/>
      <c r="J82" s="46"/>
      <c r="K82" s="5"/>
      <c r="L82" s="17"/>
      <c r="M82" s="17"/>
      <c r="N82" s="17"/>
      <c r="O82" s="17"/>
      <c r="P82" s="17"/>
      <c r="Q82" s="25"/>
      <c r="R82" s="19"/>
      <c r="S82" s="5"/>
      <c r="T82" s="5"/>
      <c r="U82" s="52"/>
    </row>
    <row r="83" spans="2:21" x14ac:dyDescent="0.25">
      <c r="B83" s="5"/>
      <c r="C83" s="5"/>
      <c r="D83" s="15"/>
      <c r="E83" s="46"/>
      <c r="F83" s="16"/>
      <c r="G83" s="46"/>
      <c r="H83" s="46"/>
      <c r="I83" s="5"/>
      <c r="J83" s="46"/>
      <c r="K83" s="5"/>
      <c r="L83" s="17"/>
      <c r="M83" s="17"/>
      <c r="N83" s="17"/>
      <c r="O83" s="17"/>
      <c r="P83" s="17"/>
      <c r="Q83" s="25"/>
      <c r="R83" s="19"/>
      <c r="S83" s="5"/>
      <c r="T83" s="5"/>
      <c r="U83" s="52"/>
    </row>
    <row r="84" spans="2:21" x14ac:dyDescent="0.25">
      <c r="B84" s="5"/>
      <c r="C84" s="5"/>
      <c r="D84" s="15"/>
      <c r="E84" s="46"/>
      <c r="F84" s="16"/>
      <c r="G84" s="46"/>
      <c r="H84" s="46"/>
      <c r="I84" s="5"/>
      <c r="J84" s="46"/>
      <c r="K84" s="5"/>
      <c r="L84" s="17"/>
      <c r="M84" s="17"/>
      <c r="N84" s="17"/>
      <c r="O84" s="17"/>
      <c r="P84" s="17"/>
      <c r="Q84" s="25"/>
      <c r="R84" s="19"/>
      <c r="S84" s="5"/>
      <c r="T84" s="5"/>
      <c r="U84" s="52"/>
    </row>
    <row r="85" spans="2:21" x14ac:dyDescent="0.25">
      <c r="B85" s="5"/>
      <c r="C85" s="5"/>
      <c r="D85" s="15"/>
      <c r="E85" s="46"/>
      <c r="F85" s="16"/>
      <c r="G85" s="46"/>
      <c r="H85" s="46"/>
      <c r="I85" s="5"/>
      <c r="J85" s="46"/>
      <c r="K85" s="5"/>
      <c r="L85" s="17"/>
      <c r="M85" s="17"/>
      <c r="N85" s="17"/>
      <c r="O85" s="17"/>
      <c r="P85" s="17"/>
      <c r="Q85" s="18"/>
      <c r="R85" s="19"/>
      <c r="S85" s="5"/>
      <c r="T85" s="5"/>
      <c r="U85" s="52"/>
    </row>
    <row r="86" spans="2:21" x14ac:dyDescent="0.25">
      <c r="C86" s="5"/>
      <c r="D86" s="15"/>
      <c r="E86" s="46"/>
      <c r="F86" s="16"/>
      <c r="G86" s="46"/>
      <c r="H86" s="46"/>
      <c r="I86" s="5"/>
      <c r="J86" s="46"/>
      <c r="K86" s="5"/>
      <c r="L86" s="17"/>
      <c r="M86" s="17"/>
      <c r="N86" s="17"/>
      <c r="O86" s="17"/>
      <c r="P86" s="17"/>
      <c r="Q86" s="18"/>
      <c r="R86" s="19"/>
      <c r="S86" s="5"/>
      <c r="T86" s="5"/>
      <c r="U86" s="52"/>
    </row>
    <row r="87" spans="2:21" x14ac:dyDescent="0.25">
      <c r="B87" s="5"/>
      <c r="C87" s="5"/>
      <c r="D87" s="15"/>
      <c r="E87" s="46"/>
      <c r="F87" s="16"/>
      <c r="G87" s="46"/>
      <c r="H87" s="46"/>
      <c r="I87" s="5"/>
      <c r="J87" s="46"/>
      <c r="K87" s="5"/>
      <c r="L87" s="17"/>
      <c r="M87" s="17"/>
      <c r="N87" s="17"/>
      <c r="O87" s="17"/>
      <c r="P87" s="17"/>
      <c r="Q87" s="18"/>
      <c r="R87" s="19"/>
      <c r="S87" s="5"/>
      <c r="T87" s="5"/>
      <c r="U87" s="52"/>
    </row>
    <row r="88" spans="2:21" x14ac:dyDescent="0.25">
      <c r="B88" s="5"/>
      <c r="C88" s="5"/>
      <c r="D88" s="15"/>
      <c r="E88" s="46"/>
      <c r="F88" s="16"/>
      <c r="G88" s="46"/>
      <c r="H88" s="46"/>
      <c r="I88" s="5"/>
      <c r="J88" s="46"/>
      <c r="K88" s="5"/>
      <c r="L88" s="17"/>
      <c r="M88" s="17"/>
      <c r="N88" s="17"/>
      <c r="O88" s="17"/>
      <c r="P88" s="17"/>
      <c r="Q88" s="18"/>
      <c r="R88" s="19"/>
      <c r="S88" s="5"/>
      <c r="T88" s="5"/>
      <c r="U88" s="52"/>
    </row>
    <row r="89" spans="2:21" x14ac:dyDescent="0.25">
      <c r="B89" s="5"/>
      <c r="C89" s="5"/>
      <c r="D89" s="15"/>
      <c r="E89" s="46"/>
      <c r="F89" s="16"/>
      <c r="G89" s="46"/>
      <c r="H89" s="46"/>
      <c r="I89" s="5"/>
      <c r="J89" s="46"/>
      <c r="K89" s="5"/>
      <c r="L89" s="17"/>
      <c r="M89" s="17"/>
      <c r="N89" s="17"/>
      <c r="O89" s="17"/>
      <c r="P89" s="17"/>
      <c r="Q89" s="25"/>
      <c r="R89" s="19"/>
      <c r="S89" s="5"/>
      <c r="T89" s="5"/>
      <c r="U89" s="52"/>
    </row>
    <row r="90" spans="2:21" x14ac:dyDescent="0.25">
      <c r="B90" s="5"/>
      <c r="C90" s="5"/>
      <c r="D90" s="15"/>
      <c r="E90" s="46"/>
      <c r="F90" s="16"/>
      <c r="G90" s="46"/>
      <c r="H90" s="46"/>
      <c r="I90" s="5"/>
      <c r="J90" s="46"/>
      <c r="K90" s="5"/>
      <c r="L90" s="17"/>
      <c r="M90" s="17"/>
      <c r="N90" s="17"/>
      <c r="O90" s="17"/>
      <c r="P90" s="17"/>
      <c r="Q90" s="25"/>
      <c r="R90" s="19"/>
      <c r="S90" s="5"/>
      <c r="T90" s="5"/>
      <c r="U90" s="52"/>
    </row>
    <row r="91" spans="2:21" x14ac:dyDescent="0.25">
      <c r="B91" s="5"/>
      <c r="C91" s="5"/>
      <c r="D91" s="15"/>
      <c r="E91" s="46"/>
      <c r="F91" s="16"/>
      <c r="G91" s="46"/>
      <c r="H91" s="46"/>
      <c r="I91" s="5"/>
      <c r="J91" s="46"/>
      <c r="K91" s="5"/>
      <c r="L91" s="17"/>
      <c r="M91" s="17"/>
      <c r="N91" s="17"/>
      <c r="O91" s="17"/>
      <c r="P91" s="17"/>
      <c r="Q91" s="25"/>
      <c r="R91" s="19"/>
      <c r="S91" s="5"/>
      <c r="T91" s="5"/>
      <c r="U91" s="52"/>
    </row>
    <row r="92" spans="2:21" x14ac:dyDescent="0.25">
      <c r="B92" s="5"/>
      <c r="C92" s="5"/>
      <c r="D92" s="15"/>
      <c r="E92" s="46"/>
      <c r="F92" s="16"/>
      <c r="G92" s="46"/>
      <c r="H92" s="46"/>
      <c r="I92" s="5"/>
      <c r="J92" s="46"/>
      <c r="K92" s="5"/>
      <c r="L92" s="17"/>
      <c r="M92" s="17"/>
      <c r="N92" s="17"/>
      <c r="O92" s="17"/>
      <c r="P92" s="17"/>
      <c r="Q92" s="25"/>
      <c r="R92" s="19"/>
      <c r="S92" s="5"/>
      <c r="T92" s="5"/>
      <c r="U92" s="52"/>
    </row>
    <row r="93" spans="2:21" x14ac:dyDescent="0.25">
      <c r="B93" s="5"/>
      <c r="C93" s="5"/>
      <c r="D93" s="15"/>
      <c r="E93" s="46"/>
      <c r="F93" s="16"/>
      <c r="G93" s="46"/>
      <c r="H93" s="46"/>
      <c r="I93" s="5"/>
      <c r="J93" s="46"/>
      <c r="K93" s="5"/>
      <c r="L93" s="17"/>
      <c r="M93" s="17"/>
      <c r="N93" s="17"/>
      <c r="O93" s="17"/>
      <c r="P93" s="17"/>
      <c r="Q93" s="25"/>
      <c r="R93" s="19"/>
      <c r="S93" s="5"/>
      <c r="T93" s="5"/>
      <c r="U93" s="52"/>
    </row>
    <row r="94" spans="2:21" x14ac:dyDescent="0.25">
      <c r="B94" s="5"/>
      <c r="C94" s="5"/>
      <c r="D94" s="15"/>
      <c r="E94" s="46"/>
      <c r="F94" s="16"/>
      <c r="G94" s="46"/>
      <c r="H94" s="46"/>
      <c r="I94" s="5"/>
      <c r="J94" s="46"/>
      <c r="K94" s="5"/>
      <c r="L94" s="17"/>
      <c r="M94" s="17"/>
      <c r="N94" s="17"/>
      <c r="O94" s="17"/>
      <c r="P94" s="17"/>
      <c r="Q94" s="18"/>
      <c r="R94" s="19"/>
      <c r="S94" s="5"/>
      <c r="T94" s="5"/>
      <c r="U94" s="52"/>
    </row>
    <row r="95" spans="2:21" x14ac:dyDescent="0.25">
      <c r="B95" s="5"/>
      <c r="C95" s="5"/>
      <c r="D95" s="15"/>
      <c r="E95" s="46"/>
      <c r="F95" s="16"/>
      <c r="G95" s="46"/>
      <c r="H95" s="46"/>
      <c r="I95" s="5"/>
      <c r="J95" s="46"/>
      <c r="K95" s="5"/>
      <c r="L95" s="17"/>
      <c r="M95" s="17"/>
      <c r="N95" s="17"/>
      <c r="O95" s="17"/>
      <c r="P95" s="17"/>
      <c r="Q95" s="18"/>
      <c r="R95" s="19"/>
      <c r="S95" s="5"/>
      <c r="T95" s="5"/>
      <c r="U95" s="52"/>
    </row>
    <row r="96" spans="2:21" x14ac:dyDescent="0.25">
      <c r="B96" s="5"/>
      <c r="C96" s="5"/>
      <c r="D96" s="15"/>
      <c r="E96" s="46"/>
      <c r="F96" s="16"/>
      <c r="G96" s="46"/>
      <c r="H96" s="46"/>
      <c r="I96" s="5"/>
      <c r="J96" s="46"/>
      <c r="K96" s="5"/>
      <c r="L96" s="17"/>
      <c r="M96" s="17"/>
      <c r="N96" s="17"/>
      <c r="O96" s="17"/>
      <c r="P96" s="17"/>
      <c r="Q96" s="25"/>
      <c r="R96" s="25"/>
      <c r="S96" s="5"/>
      <c r="T96" s="5"/>
      <c r="U96" s="52"/>
    </row>
    <row r="97" spans="2:21" x14ac:dyDescent="0.25">
      <c r="B97" s="5"/>
      <c r="C97" s="5"/>
      <c r="D97" s="15"/>
      <c r="E97" s="46"/>
      <c r="F97" s="16"/>
      <c r="G97" s="46"/>
      <c r="H97" s="46"/>
      <c r="I97" s="5"/>
      <c r="J97" s="46"/>
      <c r="K97" s="5"/>
      <c r="L97" s="17"/>
      <c r="M97" s="17"/>
      <c r="N97" s="17"/>
      <c r="O97" s="17"/>
      <c r="P97" s="17"/>
      <c r="Q97" s="25"/>
      <c r="R97" s="25"/>
      <c r="S97" s="5"/>
      <c r="T97" s="5"/>
      <c r="U97" s="52"/>
    </row>
    <row r="98" spans="2:21" x14ac:dyDescent="0.25">
      <c r="B98" s="5"/>
      <c r="C98" s="5"/>
      <c r="D98" s="15"/>
      <c r="E98" s="46"/>
      <c r="F98" s="16"/>
      <c r="G98" s="46"/>
      <c r="H98" s="46"/>
      <c r="I98" s="5"/>
      <c r="J98" s="46"/>
      <c r="K98" s="5"/>
      <c r="L98" s="17"/>
      <c r="M98" s="17"/>
      <c r="N98" s="17"/>
      <c r="O98" s="17"/>
      <c r="P98" s="17"/>
      <c r="Q98" s="25"/>
      <c r="R98" s="25"/>
      <c r="S98" s="5"/>
      <c r="T98" s="5"/>
      <c r="U98" s="52"/>
    </row>
    <row r="99" spans="2:21" x14ac:dyDescent="0.25">
      <c r="B99" s="5"/>
      <c r="C99" s="5"/>
      <c r="D99" s="15"/>
      <c r="E99" s="46"/>
      <c r="F99" s="16"/>
      <c r="G99" s="46"/>
      <c r="H99" s="46"/>
      <c r="I99" s="5"/>
      <c r="J99" s="46"/>
      <c r="K99" s="5"/>
      <c r="L99" s="17"/>
      <c r="M99" s="17"/>
      <c r="N99" s="17"/>
      <c r="O99" s="17"/>
      <c r="P99" s="17"/>
      <c r="Q99" s="18"/>
      <c r="R99" s="19"/>
      <c r="S99" s="5"/>
      <c r="T99" s="5"/>
      <c r="U99" s="52"/>
    </row>
    <row r="100" spans="2:21" x14ac:dyDescent="0.25">
      <c r="B100" s="5"/>
      <c r="C100" s="5"/>
      <c r="D100" s="15"/>
      <c r="E100" s="46"/>
      <c r="F100" s="16"/>
      <c r="G100" s="46"/>
      <c r="H100" s="46"/>
      <c r="I100" s="5"/>
      <c r="J100" s="46"/>
      <c r="K100" s="5"/>
      <c r="L100" s="17"/>
      <c r="M100" s="17"/>
      <c r="N100" s="17"/>
      <c r="O100" s="17"/>
      <c r="P100" s="17"/>
      <c r="Q100" s="18"/>
      <c r="R100" s="19"/>
      <c r="S100" s="5"/>
      <c r="T100" s="5"/>
      <c r="U100" s="52"/>
    </row>
    <row r="101" spans="2:21" x14ac:dyDescent="0.25">
      <c r="B101" s="5"/>
      <c r="C101" s="5"/>
      <c r="D101" s="15"/>
      <c r="E101" s="46"/>
      <c r="F101" s="16"/>
      <c r="G101" s="46"/>
      <c r="H101" s="46"/>
      <c r="I101" s="5"/>
      <c r="J101" s="46"/>
      <c r="K101" s="5"/>
      <c r="L101" s="17"/>
      <c r="M101" s="17"/>
      <c r="N101" s="17"/>
      <c r="O101" s="17"/>
      <c r="P101" s="17"/>
      <c r="Q101" s="25"/>
      <c r="R101" s="25"/>
      <c r="S101" s="5"/>
      <c r="T101" s="5"/>
      <c r="U101" s="52"/>
    </row>
    <row r="102" spans="2:21" x14ac:dyDescent="0.25">
      <c r="B102" s="5"/>
      <c r="C102" s="5"/>
      <c r="D102" s="15"/>
      <c r="E102" s="46"/>
      <c r="F102" s="16"/>
      <c r="G102" s="46"/>
      <c r="H102" s="46"/>
      <c r="I102" s="5"/>
      <c r="J102" s="46"/>
      <c r="K102" s="5"/>
      <c r="L102" s="17"/>
      <c r="M102" s="17"/>
      <c r="N102" s="17"/>
      <c r="O102" s="17"/>
      <c r="P102" s="17"/>
      <c r="Q102" s="25"/>
      <c r="R102" s="25"/>
      <c r="S102" s="5"/>
      <c r="T102" s="5"/>
      <c r="U102" s="52"/>
    </row>
    <row r="103" spans="2:21" x14ac:dyDescent="0.25">
      <c r="B103" s="5"/>
      <c r="C103" s="5"/>
      <c r="D103" s="15"/>
      <c r="E103" s="46"/>
      <c r="F103" s="16"/>
      <c r="G103" s="46"/>
      <c r="H103" s="46"/>
      <c r="I103" s="5"/>
      <c r="J103" s="46"/>
      <c r="K103" s="5"/>
      <c r="L103" s="17"/>
      <c r="M103" s="17"/>
      <c r="N103" s="17"/>
      <c r="O103" s="17"/>
      <c r="P103" s="17"/>
      <c r="Q103" s="18"/>
      <c r="R103" s="19"/>
      <c r="S103" s="5"/>
      <c r="T103" s="5"/>
      <c r="U103" s="52"/>
    </row>
    <row r="104" spans="2:21" x14ac:dyDescent="0.25">
      <c r="B104" s="5"/>
      <c r="C104" s="5"/>
      <c r="D104" s="15"/>
      <c r="E104" s="46"/>
      <c r="F104" s="16"/>
      <c r="G104" s="46"/>
      <c r="H104" s="46"/>
      <c r="I104" s="5"/>
      <c r="J104" s="46"/>
      <c r="K104" s="5"/>
      <c r="L104" s="17"/>
      <c r="M104" s="17"/>
      <c r="N104" s="17"/>
      <c r="O104" s="17"/>
      <c r="P104" s="17"/>
      <c r="Q104" s="18"/>
      <c r="R104" s="19"/>
      <c r="S104" s="5"/>
      <c r="T104" s="5"/>
      <c r="U104" s="52"/>
    </row>
    <row r="105" spans="2:21" x14ac:dyDescent="0.25">
      <c r="B105" s="5"/>
      <c r="C105" s="5"/>
      <c r="D105" s="15"/>
      <c r="E105" s="46"/>
      <c r="F105" s="16"/>
      <c r="G105" s="46"/>
      <c r="H105" s="46"/>
      <c r="I105" s="5"/>
      <c r="J105" s="46"/>
      <c r="K105" s="5"/>
      <c r="L105" s="17"/>
      <c r="M105" s="17"/>
      <c r="N105" s="17"/>
      <c r="O105" s="17"/>
      <c r="P105" s="17"/>
      <c r="Q105" s="18"/>
      <c r="R105" s="19"/>
      <c r="S105" s="5"/>
      <c r="T105" s="5"/>
      <c r="U105" s="52"/>
    </row>
    <row r="106" spans="2:21" x14ac:dyDescent="0.25">
      <c r="B106" s="5"/>
      <c r="C106" s="5"/>
      <c r="D106" s="15"/>
      <c r="E106" s="46"/>
      <c r="F106" s="16"/>
      <c r="G106" s="46"/>
      <c r="H106" s="46"/>
      <c r="I106" s="5"/>
      <c r="J106" s="46"/>
      <c r="K106" s="5"/>
      <c r="L106" s="17"/>
      <c r="M106" s="17"/>
      <c r="N106" s="17"/>
      <c r="O106" s="17"/>
      <c r="P106" s="17"/>
      <c r="Q106" s="25"/>
      <c r="R106" s="25"/>
      <c r="S106" s="5"/>
      <c r="T106" s="5"/>
      <c r="U106" s="52"/>
    </row>
    <row r="107" spans="2:21" x14ac:dyDescent="0.25">
      <c r="B107" s="5"/>
      <c r="C107" s="5"/>
      <c r="D107" s="15"/>
      <c r="E107" s="46"/>
      <c r="F107" s="16"/>
      <c r="G107" s="46"/>
      <c r="H107" s="46"/>
      <c r="I107" s="5"/>
      <c r="J107" s="46"/>
      <c r="K107" s="5"/>
      <c r="L107" s="17"/>
      <c r="M107" s="17"/>
      <c r="N107" s="17"/>
      <c r="O107" s="17"/>
      <c r="P107" s="17"/>
      <c r="Q107" s="25"/>
      <c r="R107" s="25"/>
      <c r="S107" s="5"/>
      <c r="T107" s="5"/>
      <c r="U107" s="52"/>
    </row>
    <row r="108" spans="2:21" x14ac:dyDescent="0.25">
      <c r="B108" s="5"/>
      <c r="C108" s="5"/>
      <c r="D108" s="15"/>
      <c r="E108" s="46"/>
      <c r="F108" s="16"/>
      <c r="G108" s="46"/>
      <c r="H108" s="46"/>
      <c r="I108" s="5"/>
      <c r="J108" s="46"/>
      <c r="K108" s="5"/>
      <c r="L108" s="17"/>
      <c r="M108" s="17"/>
      <c r="N108" s="17"/>
      <c r="O108" s="17"/>
      <c r="P108" s="17"/>
      <c r="Q108" s="25"/>
      <c r="R108" s="25"/>
      <c r="S108" s="5"/>
      <c r="T108" s="5"/>
      <c r="U108" s="52"/>
    </row>
    <row r="109" spans="2:21" x14ac:dyDescent="0.25">
      <c r="B109" s="5"/>
      <c r="C109" s="5"/>
      <c r="D109" s="15"/>
      <c r="E109" s="46"/>
      <c r="F109" s="16"/>
      <c r="G109" s="46"/>
      <c r="H109" s="46"/>
      <c r="I109" s="5"/>
      <c r="J109" s="46"/>
      <c r="K109" s="5"/>
      <c r="L109" s="17"/>
      <c r="M109" s="17"/>
      <c r="N109" s="17"/>
      <c r="O109" s="17"/>
      <c r="P109" s="17"/>
      <c r="Q109" s="18"/>
      <c r="R109" s="19"/>
      <c r="S109" s="5"/>
      <c r="T109" s="5"/>
      <c r="U109" s="52"/>
    </row>
    <row r="110" spans="2:21" x14ac:dyDescent="0.25">
      <c r="B110" s="5"/>
      <c r="C110" s="5"/>
      <c r="D110" s="15"/>
      <c r="E110" s="46"/>
      <c r="F110" s="16"/>
      <c r="G110" s="46"/>
      <c r="H110" s="46"/>
      <c r="I110" s="5"/>
      <c r="J110" s="46"/>
      <c r="K110" s="5"/>
      <c r="L110" s="17"/>
      <c r="M110" s="17"/>
      <c r="N110" s="17"/>
      <c r="O110" s="17"/>
      <c r="P110" s="17"/>
      <c r="Q110" s="18"/>
      <c r="R110" s="19"/>
      <c r="S110" s="5"/>
      <c r="T110" s="5"/>
      <c r="U110" s="52"/>
    </row>
    <row r="111" spans="2:21" x14ac:dyDescent="0.25">
      <c r="B111" s="5"/>
      <c r="C111" s="5"/>
      <c r="D111" s="15"/>
      <c r="E111" s="46"/>
      <c r="F111" s="37"/>
      <c r="G111" s="46"/>
      <c r="H111" s="46"/>
      <c r="I111" s="5"/>
      <c r="J111" s="46"/>
      <c r="K111" s="5"/>
      <c r="L111" s="38"/>
      <c r="M111" s="38"/>
      <c r="N111" s="38"/>
      <c r="O111" s="38"/>
      <c r="P111" s="38"/>
      <c r="Q111" s="39"/>
      <c r="R111" s="40"/>
      <c r="S111" s="5"/>
      <c r="T111" s="5"/>
      <c r="U111" s="57"/>
    </row>
    <row r="112" spans="2:21" x14ac:dyDescent="0.25">
      <c r="B112" s="5"/>
      <c r="C112" s="5"/>
      <c r="D112" s="15"/>
      <c r="E112" s="46"/>
      <c r="F112" s="16"/>
      <c r="G112" s="46"/>
      <c r="H112" s="46"/>
      <c r="I112" s="5"/>
      <c r="J112" s="46"/>
      <c r="K112" s="5"/>
      <c r="L112" s="17"/>
      <c r="M112" s="17"/>
      <c r="N112" s="17"/>
      <c r="O112" s="17"/>
      <c r="P112" s="17"/>
      <c r="Q112" s="18"/>
      <c r="R112" s="19"/>
      <c r="S112" s="5"/>
      <c r="T112" s="5"/>
      <c r="U112" s="52"/>
    </row>
    <row r="113" spans="2:21" x14ac:dyDescent="0.25">
      <c r="B113" s="5"/>
      <c r="C113" s="5"/>
      <c r="D113" s="15"/>
      <c r="E113" s="46"/>
      <c r="F113" s="16"/>
      <c r="G113" s="46"/>
      <c r="H113" s="46"/>
      <c r="I113" s="5"/>
      <c r="J113" s="46"/>
      <c r="K113" s="5"/>
      <c r="L113" s="17"/>
      <c r="M113" s="17"/>
      <c r="N113" s="17"/>
      <c r="O113" s="17"/>
      <c r="P113" s="17"/>
      <c r="Q113" s="18"/>
      <c r="R113" s="19"/>
      <c r="S113" s="5"/>
      <c r="T113" s="5"/>
      <c r="U113" s="52"/>
    </row>
    <row r="114" spans="2:21" x14ac:dyDescent="0.25">
      <c r="B114" s="5"/>
      <c r="C114" s="5"/>
      <c r="D114" s="15"/>
      <c r="E114" s="46"/>
      <c r="F114" s="16"/>
      <c r="G114" s="46"/>
      <c r="H114" s="46"/>
      <c r="I114" s="5"/>
      <c r="J114" s="46"/>
      <c r="K114" s="5"/>
      <c r="L114" s="17"/>
      <c r="M114" s="17"/>
      <c r="N114" s="17"/>
      <c r="O114" s="17"/>
      <c r="P114" s="17"/>
      <c r="Q114" s="18"/>
      <c r="R114" s="19"/>
      <c r="S114" s="5"/>
      <c r="T114" s="5"/>
      <c r="U114" s="52"/>
    </row>
    <row r="115" spans="2:21" x14ac:dyDescent="0.25">
      <c r="B115" s="5"/>
      <c r="C115" s="5"/>
      <c r="D115" s="15"/>
      <c r="E115" s="46"/>
      <c r="F115" s="16"/>
      <c r="G115" s="46"/>
      <c r="H115" s="46"/>
      <c r="I115" s="5"/>
      <c r="J115" s="46"/>
      <c r="K115" s="5"/>
      <c r="L115" s="17"/>
      <c r="M115" s="17"/>
      <c r="N115" s="17"/>
      <c r="O115" s="17"/>
      <c r="P115" s="17"/>
      <c r="Q115" s="18"/>
      <c r="R115" s="19"/>
      <c r="S115" s="5"/>
      <c r="T115" s="5"/>
      <c r="U115" s="52"/>
    </row>
    <row r="116" spans="2:21" x14ac:dyDescent="0.25">
      <c r="B116" s="5"/>
      <c r="C116" s="5"/>
      <c r="D116" s="15"/>
      <c r="E116" s="46"/>
      <c r="F116" s="16"/>
      <c r="G116" s="46"/>
      <c r="H116" s="46"/>
      <c r="I116" s="5"/>
      <c r="J116" s="46"/>
      <c r="K116" s="5"/>
      <c r="L116" s="17"/>
      <c r="M116" s="17"/>
      <c r="N116" s="17"/>
      <c r="O116" s="17"/>
      <c r="P116" s="17"/>
      <c r="Q116" s="18"/>
      <c r="R116" s="19"/>
      <c r="S116" s="5"/>
      <c r="T116" s="5"/>
      <c r="U116" s="52"/>
    </row>
    <row r="117" spans="2:21" x14ac:dyDescent="0.25">
      <c r="B117" s="5"/>
      <c r="C117" s="5"/>
      <c r="D117" s="15"/>
      <c r="E117" s="46"/>
      <c r="F117" s="16"/>
      <c r="G117" s="46"/>
      <c r="H117" s="46"/>
      <c r="I117" s="5"/>
      <c r="J117" s="46"/>
      <c r="K117" s="5"/>
      <c r="L117" s="17"/>
      <c r="M117" s="17"/>
      <c r="N117" s="17"/>
      <c r="O117" s="17"/>
      <c r="P117" s="17"/>
      <c r="Q117" s="18"/>
      <c r="R117" s="19"/>
      <c r="S117" s="5"/>
      <c r="T117" s="5"/>
      <c r="U117" s="52"/>
    </row>
    <row r="118" spans="2:21" x14ac:dyDescent="0.25">
      <c r="B118" s="5"/>
      <c r="C118" s="5"/>
      <c r="D118" s="15"/>
      <c r="E118" s="46"/>
      <c r="F118" s="16"/>
      <c r="G118" s="46"/>
      <c r="H118" s="46"/>
      <c r="I118" s="5"/>
      <c r="J118" s="46"/>
      <c r="K118" s="5"/>
      <c r="L118" s="17"/>
      <c r="M118" s="17"/>
      <c r="N118" s="17"/>
      <c r="O118" s="17"/>
      <c r="P118" s="17"/>
      <c r="Q118" s="18"/>
      <c r="R118" s="19"/>
      <c r="S118" s="5"/>
      <c r="T118" s="5"/>
      <c r="U118" s="52"/>
    </row>
    <row r="119" spans="2:21" x14ac:dyDescent="0.25">
      <c r="B119" s="5"/>
      <c r="C119" s="5"/>
      <c r="D119" s="15"/>
      <c r="E119" s="46"/>
      <c r="F119" s="16"/>
      <c r="G119" s="46"/>
      <c r="H119" s="46"/>
      <c r="I119" s="5"/>
      <c r="J119" s="46"/>
      <c r="K119" s="5"/>
      <c r="L119" s="17"/>
      <c r="M119" s="17"/>
      <c r="N119" s="17"/>
      <c r="O119" s="17"/>
      <c r="P119" s="17"/>
      <c r="Q119" s="18"/>
      <c r="R119" s="19"/>
      <c r="S119" s="5"/>
      <c r="T119" s="5"/>
      <c r="U119" s="52"/>
    </row>
    <row r="120" spans="2:21" x14ac:dyDescent="0.25">
      <c r="C120" s="26"/>
      <c r="D120" s="1"/>
      <c r="E120" s="49"/>
      <c r="F120" s="1"/>
      <c r="H120" s="59"/>
      <c r="L120" s="51"/>
      <c r="M120" s="51"/>
      <c r="N120" s="51"/>
      <c r="O120" s="51"/>
      <c r="P120" s="51"/>
      <c r="Q120" s="32"/>
      <c r="R120" s="50"/>
      <c r="T120" s="5"/>
      <c r="U120"/>
    </row>
    <row r="122" spans="2:21" x14ac:dyDescent="0.25">
      <c r="D122" s="26"/>
      <c r="F122" s="27"/>
      <c r="L122" s="28"/>
      <c r="M122" s="28"/>
      <c r="N122" s="28"/>
      <c r="O122" s="28"/>
      <c r="P122" s="28"/>
      <c r="Q122" s="29"/>
      <c r="R122" s="19"/>
      <c r="U122" s="52"/>
    </row>
    <row r="123" spans="2:21" x14ac:dyDescent="0.25">
      <c r="B123" s="5"/>
      <c r="C123" s="5"/>
      <c r="D123" s="15"/>
      <c r="E123" s="46"/>
      <c r="F123" s="16"/>
      <c r="G123" s="46"/>
      <c r="H123" s="46"/>
      <c r="I123" s="5"/>
      <c r="J123" s="46"/>
      <c r="K123" s="5"/>
      <c r="L123" s="17"/>
      <c r="M123" s="17"/>
      <c r="N123" s="17"/>
      <c r="O123" s="17"/>
      <c r="P123" s="17"/>
      <c r="Q123" s="18"/>
      <c r="R123" s="19"/>
      <c r="S123" s="5"/>
      <c r="T123" s="5"/>
      <c r="U123" s="52"/>
    </row>
    <row r="124" spans="2:21" x14ac:dyDescent="0.25">
      <c r="D124" s="26"/>
      <c r="F124" s="27"/>
      <c r="L124" s="28"/>
      <c r="M124" s="28"/>
      <c r="N124" s="28"/>
      <c r="O124" s="28"/>
      <c r="P124" s="28"/>
      <c r="Q124" s="29"/>
      <c r="R124" s="19"/>
      <c r="U124" s="52"/>
    </row>
    <row r="125" spans="2:21" x14ac:dyDescent="0.25">
      <c r="B125" s="5"/>
      <c r="C125" s="5"/>
      <c r="D125" s="15"/>
      <c r="E125" s="46"/>
      <c r="F125" s="16"/>
      <c r="G125" s="46"/>
      <c r="H125" s="46"/>
      <c r="I125" s="5"/>
      <c r="J125" s="46"/>
      <c r="K125" s="5"/>
      <c r="L125" s="17"/>
      <c r="M125" s="17"/>
      <c r="N125" s="17"/>
      <c r="O125" s="17"/>
      <c r="P125" s="17"/>
      <c r="Q125" s="18"/>
      <c r="R125" s="19"/>
      <c r="S125" s="5"/>
      <c r="T125" s="5"/>
      <c r="U125" s="52"/>
    </row>
    <row r="127" spans="2:21" x14ac:dyDescent="0.25">
      <c r="B127" s="5"/>
      <c r="C127" s="5"/>
      <c r="D127" s="15"/>
      <c r="E127" s="46"/>
      <c r="F127" s="16"/>
      <c r="G127" s="46"/>
      <c r="H127" s="46"/>
      <c r="I127" s="5"/>
      <c r="J127" s="46"/>
      <c r="K127" s="5"/>
      <c r="L127" s="17"/>
      <c r="M127" s="17"/>
      <c r="N127" s="17"/>
      <c r="O127" s="17"/>
      <c r="P127" s="17"/>
      <c r="Q127" s="18"/>
      <c r="R127" s="19"/>
      <c r="S127" s="5"/>
      <c r="T127" s="5"/>
      <c r="U127" s="52"/>
    </row>
    <row r="128" spans="2:21" x14ac:dyDescent="0.25">
      <c r="B128" s="5"/>
      <c r="C128" s="5"/>
      <c r="D128" s="15"/>
      <c r="E128" s="46"/>
      <c r="F128" s="16"/>
      <c r="G128" s="46"/>
      <c r="H128" s="46"/>
      <c r="I128" s="5"/>
      <c r="J128" s="46"/>
      <c r="K128" s="5"/>
      <c r="L128" s="17"/>
      <c r="M128" s="17"/>
      <c r="N128" s="17"/>
      <c r="O128" s="17"/>
      <c r="P128" s="17"/>
      <c r="Q128" s="18"/>
      <c r="R128" s="19"/>
      <c r="S128" s="5"/>
      <c r="T128" s="5"/>
      <c r="U128" s="52"/>
    </row>
    <row r="129" spans="2:21" x14ac:dyDescent="0.25">
      <c r="B129" s="5"/>
      <c r="C129" s="5"/>
      <c r="D129" s="15"/>
      <c r="E129" s="46"/>
      <c r="F129" s="37"/>
      <c r="G129" s="46"/>
      <c r="H129" s="46"/>
      <c r="I129" s="5"/>
      <c r="J129" s="46"/>
      <c r="K129" s="5"/>
      <c r="L129" s="38"/>
      <c r="M129" s="38"/>
      <c r="N129" s="38"/>
      <c r="O129" s="38"/>
      <c r="P129" s="38"/>
      <c r="Q129" s="39"/>
      <c r="R129" s="40"/>
      <c r="S129" s="5"/>
      <c r="T129" s="5"/>
      <c r="U129" s="57"/>
    </row>
    <row r="130" spans="2:21" x14ac:dyDescent="0.25">
      <c r="B130" s="5"/>
      <c r="C130" s="5"/>
      <c r="D130" s="15"/>
      <c r="E130" s="46"/>
      <c r="F130" s="37"/>
      <c r="G130" s="46"/>
      <c r="H130" s="46"/>
      <c r="I130" s="5"/>
      <c r="J130" s="46"/>
      <c r="K130" s="5"/>
      <c r="L130" s="38"/>
      <c r="M130" s="38"/>
      <c r="N130" s="38"/>
      <c r="O130" s="38"/>
      <c r="P130" s="38"/>
      <c r="Q130" s="39"/>
      <c r="R130" s="40"/>
      <c r="S130" s="5"/>
      <c r="T130" s="5"/>
      <c r="U130" s="57"/>
    </row>
    <row r="131" spans="2:21" x14ac:dyDescent="0.25">
      <c r="B131" s="5"/>
      <c r="C131" s="5"/>
      <c r="D131" s="15"/>
      <c r="E131" s="46"/>
      <c r="F131" s="37"/>
      <c r="G131" s="46"/>
      <c r="H131" s="46"/>
      <c r="I131" s="5"/>
      <c r="J131" s="46"/>
      <c r="K131" s="5"/>
      <c r="L131" s="38"/>
      <c r="M131" s="38"/>
      <c r="N131" s="38"/>
      <c r="O131" s="38"/>
      <c r="P131" s="38"/>
      <c r="Q131" s="39"/>
      <c r="R131" s="40"/>
      <c r="S131" s="5"/>
      <c r="T131" s="5"/>
      <c r="U131" s="57"/>
    </row>
    <row r="132" spans="2:21" x14ac:dyDescent="0.25">
      <c r="B132" s="5"/>
      <c r="C132" s="5"/>
      <c r="D132" s="15"/>
      <c r="E132" s="46"/>
      <c r="F132" s="16"/>
      <c r="G132" s="46"/>
      <c r="H132" s="46"/>
      <c r="I132" s="5"/>
      <c r="J132" s="46"/>
      <c r="K132" s="5"/>
      <c r="L132" s="17"/>
      <c r="M132" s="17"/>
      <c r="N132" s="17"/>
      <c r="O132" s="17"/>
      <c r="P132" s="17"/>
      <c r="Q132" s="18"/>
      <c r="R132" s="19"/>
      <c r="S132" s="5"/>
      <c r="T132" s="5"/>
      <c r="U132" s="52"/>
    </row>
    <row r="133" spans="2:21" x14ac:dyDescent="0.25">
      <c r="B133" s="5"/>
      <c r="C133" s="5"/>
      <c r="D133" s="15"/>
      <c r="E133" s="46"/>
      <c r="F133" s="16"/>
      <c r="G133" s="46"/>
      <c r="H133" s="46"/>
      <c r="I133" s="5"/>
      <c r="J133" s="46"/>
      <c r="K133" s="5"/>
      <c r="L133" s="17"/>
      <c r="M133" s="17"/>
      <c r="N133" s="17"/>
      <c r="O133" s="17"/>
      <c r="P133" s="17"/>
      <c r="Q133" s="18"/>
      <c r="R133" s="19"/>
      <c r="S133" s="5"/>
      <c r="T133" s="5"/>
      <c r="U133" s="52"/>
    </row>
    <row r="134" spans="2:21" x14ac:dyDescent="0.25">
      <c r="B134" s="5"/>
      <c r="C134" s="5"/>
      <c r="D134" s="15"/>
      <c r="E134" s="46"/>
      <c r="F134" s="16"/>
      <c r="G134" s="46"/>
      <c r="H134" s="46"/>
      <c r="I134" s="5"/>
      <c r="J134" s="46"/>
      <c r="K134" s="5"/>
      <c r="L134" s="17"/>
      <c r="M134" s="17"/>
      <c r="N134" s="17"/>
      <c r="O134" s="17"/>
      <c r="P134" s="17"/>
      <c r="Q134" s="18"/>
      <c r="R134" s="19"/>
      <c r="S134" s="5"/>
      <c r="T134" s="5"/>
      <c r="U134" s="52"/>
    </row>
    <row r="135" spans="2:21" x14ac:dyDescent="0.25">
      <c r="B135" s="5"/>
      <c r="C135" s="5"/>
      <c r="D135" s="15"/>
      <c r="E135" s="46"/>
      <c r="F135" s="16"/>
      <c r="G135" s="46"/>
      <c r="H135" s="46"/>
      <c r="I135" s="5"/>
      <c r="J135" s="46"/>
      <c r="K135" s="5"/>
      <c r="L135" s="17"/>
      <c r="M135" s="17"/>
      <c r="N135" s="17"/>
      <c r="O135" s="17"/>
      <c r="P135" s="17"/>
      <c r="Q135" s="18"/>
      <c r="R135" s="19"/>
      <c r="S135" s="5"/>
      <c r="T135" s="5"/>
      <c r="U135" s="52"/>
    </row>
    <row r="136" spans="2:21" x14ac:dyDescent="0.25">
      <c r="B136" s="5"/>
      <c r="C136" s="5"/>
      <c r="D136" s="15"/>
      <c r="E136" s="46"/>
      <c r="F136" s="16"/>
      <c r="G136" s="46"/>
      <c r="H136" s="46"/>
      <c r="I136" s="5"/>
      <c r="J136" s="46"/>
      <c r="K136" s="5"/>
      <c r="L136" s="17"/>
      <c r="M136" s="17"/>
      <c r="N136" s="17"/>
      <c r="O136" s="17"/>
      <c r="P136" s="17"/>
      <c r="Q136" s="18"/>
      <c r="R136" s="19"/>
      <c r="S136" s="5"/>
      <c r="T136" s="5"/>
      <c r="U136" s="52"/>
    </row>
    <row r="137" spans="2:21" x14ac:dyDescent="0.25">
      <c r="B137" s="5"/>
      <c r="C137" s="5"/>
      <c r="D137" s="15"/>
      <c r="E137" s="46"/>
      <c r="F137" s="16"/>
      <c r="G137" s="46"/>
      <c r="H137" s="46"/>
      <c r="I137" s="5"/>
      <c r="J137" s="46"/>
      <c r="K137" s="5"/>
      <c r="L137" s="17"/>
      <c r="M137" s="17"/>
      <c r="N137" s="17"/>
      <c r="O137" s="17"/>
      <c r="P137" s="17"/>
      <c r="Q137" s="25"/>
      <c r="R137" s="19"/>
      <c r="S137" s="5"/>
      <c r="T137" s="5"/>
      <c r="U137" s="52"/>
    </row>
    <row r="138" spans="2:21" x14ac:dyDescent="0.25">
      <c r="B138" s="5"/>
      <c r="C138" s="5"/>
      <c r="D138" s="15"/>
      <c r="E138" s="46"/>
      <c r="F138" s="16"/>
      <c r="G138" s="46"/>
      <c r="H138" s="46"/>
      <c r="I138" s="5"/>
      <c r="J138" s="46"/>
      <c r="K138" s="5"/>
      <c r="L138" s="17"/>
      <c r="M138" s="17"/>
      <c r="N138" s="17"/>
      <c r="O138" s="17"/>
      <c r="P138" s="17"/>
      <c r="Q138" s="25"/>
      <c r="R138" s="19"/>
      <c r="S138" s="5"/>
      <c r="T138" s="5"/>
      <c r="U138" s="52"/>
    </row>
    <row r="139" spans="2:21" x14ac:dyDescent="0.25">
      <c r="B139" s="5"/>
      <c r="C139" s="5"/>
      <c r="D139" s="15"/>
      <c r="E139" s="46"/>
      <c r="F139" s="16"/>
      <c r="G139" s="46"/>
      <c r="H139" s="46"/>
      <c r="I139" s="5"/>
      <c r="J139" s="46"/>
      <c r="K139" s="5"/>
      <c r="L139" s="17"/>
      <c r="M139" s="17"/>
      <c r="N139" s="17"/>
      <c r="O139" s="17"/>
      <c r="P139" s="17"/>
      <c r="Q139" s="25"/>
      <c r="R139" s="19"/>
      <c r="S139" s="5"/>
      <c r="T139" s="5"/>
      <c r="U139" s="52"/>
    </row>
    <row r="141" spans="2:21" x14ac:dyDescent="0.25">
      <c r="B141" s="5"/>
      <c r="C141" s="5"/>
      <c r="D141" s="15"/>
      <c r="E141" s="46"/>
      <c r="F141" s="16"/>
      <c r="G141" s="46"/>
      <c r="H141" s="46"/>
      <c r="I141" s="5"/>
      <c r="J141" s="46"/>
      <c r="K141" s="5"/>
      <c r="L141" s="17"/>
      <c r="M141" s="17"/>
      <c r="N141" s="17"/>
      <c r="O141" s="17"/>
      <c r="P141" s="17"/>
      <c r="Q141" s="25"/>
      <c r="R141" s="19"/>
      <c r="S141" s="5"/>
      <c r="T141" s="5"/>
      <c r="U141" s="52"/>
    </row>
    <row r="142" spans="2:21" x14ac:dyDescent="0.25">
      <c r="B142" s="5"/>
      <c r="C142" s="5"/>
      <c r="D142" s="15"/>
      <c r="E142" s="46"/>
      <c r="F142" s="16"/>
      <c r="G142" s="46"/>
      <c r="H142" s="46"/>
      <c r="I142" s="5"/>
      <c r="J142" s="46"/>
      <c r="K142" s="5"/>
      <c r="L142" s="17"/>
      <c r="M142" s="17"/>
      <c r="N142" s="17"/>
      <c r="O142" s="17"/>
      <c r="P142" s="17"/>
      <c r="Q142" s="25"/>
      <c r="R142" s="19"/>
      <c r="S142" s="5"/>
      <c r="T142" s="5"/>
      <c r="U142" s="52"/>
    </row>
    <row r="143" spans="2:21" x14ac:dyDescent="0.25">
      <c r="B143" s="5"/>
      <c r="C143" s="5"/>
      <c r="D143" s="15"/>
      <c r="E143" s="46"/>
      <c r="F143" s="16"/>
      <c r="G143" s="46"/>
      <c r="H143" s="46"/>
      <c r="I143" s="5"/>
      <c r="J143" s="46"/>
      <c r="K143" s="5"/>
      <c r="L143" s="17"/>
      <c r="M143" s="17"/>
      <c r="N143" s="17"/>
      <c r="O143" s="17"/>
      <c r="P143" s="17"/>
      <c r="Q143" s="18"/>
      <c r="R143" s="19"/>
      <c r="S143" s="5"/>
      <c r="T143" s="5"/>
      <c r="U143" s="52"/>
    </row>
    <row r="144" spans="2:21" x14ac:dyDescent="0.25">
      <c r="B144" s="5"/>
      <c r="C144" s="5"/>
      <c r="D144" s="15"/>
      <c r="E144" s="46"/>
      <c r="F144" s="16"/>
      <c r="G144" s="46"/>
      <c r="H144" s="46"/>
      <c r="I144" s="5"/>
      <c r="J144" s="46"/>
      <c r="K144" s="5"/>
      <c r="L144" s="17"/>
      <c r="M144" s="17"/>
      <c r="N144" s="17"/>
      <c r="O144" s="17"/>
      <c r="P144" s="17"/>
      <c r="Q144" s="18"/>
      <c r="R144" s="19"/>
      <c r="S144" s="5"/>
      <c r="T144" s="5"/>
      <c r="U144" s="52"/>
    </row>
    <row r="145" spans="2:21" x14ac:dyDescent="0.25">
      <c r="B145" s="5"/>
      <c r="C145" s="5"/>
      <c r="D145" s="15"/>
      <c r="E145" s="46"/>
      <c r="F145" s="16"/>
      <c r="G145" s="46"/>
      <c r="H145" s="46"/>
      <c r="I145" s="5"/>
      <c r="J145" s="46"/>
      <c r="K145" s="5"/>
      <c r="L145" s="17"/>
      <c r="M145" s="17"/>
      <c r="N145" s="17"/>
      <c r="O145" s="17"/>
      <c r="P145" s="17"/>
      <c r="Q145" s="18"/>
      <c r="R145" s="19"/>
      <c r="S145" s="5"/>
      <c r="T145" s="5"/>
      <c r="U145" s="52"/>
    </row>
    <row r="146" spans="2:21" x14ac:dyDescent="0.25">
      <c r="B146" s="5"/>
      <c r="C146" s="5"/>
      <c r="D146" s="15"/>
      <c r="E146" s="46"/>
      <c r="F146" s="16"/>
      <c r="G146" s="46"/>
      <c r="H146" s="46"/>
      <c r="I146" s="5"/>
      <c r="J146" s="46"/>
      <c r="K146" s="5"/>
      <c r="L146" s="17"/>
      <c r="M146" s="17"/>
      <c r="N146" s="17"/>
      <c r="O146" s="17"/>
      <c r="P146" s="17"/>
      <c r="Q146" s="25"/>
      <c r="R146" s="19"/>
      <c r="S146" s="5"/>
      <c r="T146" s="5"/>
      <c r="U146" s="52"/>
    </row>
    <row r="147" spans="2:21" x14ac:dyDescent="0.25">
      <c r="B147" s="5"/>
      <c r="C147" s="5"/>
      <c r="D147" s="15"/>
      <c r="E147" s="46"/>
      <c r="F147" s="16"/>
      <c r="G147" s="46"/>
      <c r="H147" s="46"/>
      <c r="I147" s="5"/>
      <c r="J147" s="46"/>
      <c r="K147" s="5"/>
      <c r="L147" s="17"/>
      <c r="M147" s="17"/>
      <c r="N147" s="17"/>
      <c r="O147" s="17"/>
      <c r="P147" s="17"/>
      <c r="Q147" s="25"/>
      <c r="R147" s="19"/>
      <c r="S147" s="5"/>
      <c r="T147" s="5"/>
      <c r="U147" s="52"/>
    </row>
    <row r="148" spans="2:21" x14ac:dyDescent="0.25">
      <c r="B148" s="5"/>
      <c r="C148" s="5"/>
      <c r="D148" s="15"/>
      <c r="E148" s="46"/>
      <c r="F148" s="16"/>
      <c r="G148" s="46"/>
      <c r="H148" s="46"/>
      <c r="I148" s="5"/>
      <c r="J148" s="46"/>
      <c r="K148" s="5"/>
      <c r="L148" s="17"/>
      <c r="M148" s="17"/>
      <c r="N148" s="17"/>
      <c r="O148" s="17"/>
      <c r="P148" s="17"/>
      <c r="Q148" s="25"/>
      <c r="R148" s="19"/>
      <c r="S148" s="5"/>
      <c r="T148" s="5"/>
      <c r="U148" s="52"/>
    </row>
    <row r="149" spans="2:21" x14ac:dyDescent="0.25">
      <c r="B149" s="5"/>
      <c r="C149" s="5"/>
      <c r="D149" s="15"/>
      <c r="E149" s="46"/>
      <c r="F149" s="16"/>
      <c r="G149" s="46"/>
      <c r="H149" s="46"/>
      <c r="I149" s="5"/>
      <c r="J149" s="46"/>
      <c r="K149" s="5"/>
      <c r="L149" s="17"/>
      <c r="M149" s="17"/>
      <c r="N149" s="17"/>
      <c r="O149" s="17"/>
      <c r="P149" s="17"/>
      <c r="Q149" s="25"/>
      <c r="R149" s="19"/>
      <c r="S149" s="5"/>
      <c r="T149" s="5"/>
      <c r="U149" s="52"/>
    </row>
    <row r="150" spans="2:21" x14ac:dyDescent="0.25">
      <c r="D150" s="26"/>
      <c r="F150" s="27"/>
      <c r="L150" s="28"/>
      <c r="M150" s="28"/>
      <c r="N150" s="28"/>
      <c r="O150" s="28"/>
      <c r="P150" s="28"/>
      <c r="Q150" s="29"/>
      <c r="R150" s="19"/>
    </row>
    <row r="151" spans="2:21" x14ac:dyDescent="0.25">
      <c r="B151" s="5"/>
      <c r="C151" s="5"/>
      <c r="D151" s="15"/>
      <c r="E151" s="46"/>
      <c r="F151" s="16"/>
      <c r="G151" s="46"/>
      <c r="H151" s="46"/>
      <c r="I151" s="5"/>
      <c r="J151" s="46"/>
      <c r="K151" s="5"/>
      <c r="L151" s="17"/>
      <c r="M151" s="17"/>
      <c r="N151" s="17"/>
      <c r="O151" s="17"/>
      <c r="P151" s="17"/>
      <c r="Q151" s="18"/>
      <c r="R151" s="19"/>
      <c r="S151" s="5"/>
      <c r="T151" s="5"/>
      <c r="U151" s="52"/>
    </row>
    <row r="152" spans="2:21" x14ac:dyDescent="0.25">
      <c r="B152" s="5"/>
      <c r="C152" s="5"/>
      <c r="D152" s="15"/>
      <c r="E152" s="46"/>
      <c r="F152" s="16"/>
      <c r="G152" s="46"/>
      <c r="H152" s="46"/>
      <c r="I152" s="5"/>
      <c r="J152" s="46"/>
      <c r="K152" s="5"/>
      <c r="L152" s="17"/>
      <c r="M152" s="17"/>
      <c r="N152" s="17"/>
      <c r="O152" s="17"/>
      <c r="P152" s="17"/>
      <c r="Q152" s="18"/>
      <c r="R152" s="19"/>
      <c r="S152" s="5"/>
      <c r="T152" s="5"/>
      <c r="U152" s="52"/>
    </row>
    <row r="153" spans="2:21" x14ac:dyDescent="0.25">
      <c r="B153" s="5"/>
      <c r="C153" s="5"/>
      <c r="D153" s="15"/>
      <c r="E153" s="46"/>
      <c r="F153" s="16"/>
      <c r="G153" s="46"/>
      <c r="H153" s="46"/>
      <c r="I153" s="5"/>
      <c r="J153" s="46"/>
      <c r="K153" s="5"/>
      <c r="L153" s="17"/>
      <c r="M153" s="17"/>
      <c r="N153" s="17"/>
      <c r="O153" s="17"/>
      <c r="P153" s="17"/>
      <c r="Q153" s="25"/>
      <c r="R153" s="19"/>
      <c r="S153" s="5"/>
      <c r="T153" s="5"/>
      <c r="U153" s="52"/>
    </row>
    <row r="154" spans="2:21" x14ac:dyDescent="0.25">
      <c r="B154" s="5"/>
      <c r="C154" s="5"/>
      <c r="D154" s="15"/>
      <c r="E154" s="46"/>
      <c r="F154" s="16"/>
      <c r="G154" s="46"/>
      <c r="H154" s="46"/>
      <c r="I154" s="5"/>
      <c r="J154" s="46"/>
      <c r="K154" s="5"/>
      <c r="L154" s="17"/>
      <c r="M154" s="17"/>
      <c r="N154" s="17"/>
      <c r="O154" s="17"/>
      <c r="P154" s="17"/>
      <c r="Q154" s="18"/>
      <c r="R154" s="19"/>
      <c r="S154" s="5"/>
      <c r="T154" s="5"/>
      <c r="U154" s="52"/>
    </row>
    <row r="155" spans="2:21" x14ac:dyDescent="0.25">
      <c r="B155" s="5"/>
      <c r="C155" s="5"/>
      <c r="D155" s="15"/>
      <c r="E155" s="46"/>
      <c r="F155" s="16"/>
      <c r="G155" s="46"/>
      <c r="H155" s="46"/>
      <c r="I155" s="5"/>
      <c r="J155" s="46"/>
      <c r="K155" s="5"/>
      <c r="L155" s="17"/>
      <c r="M155" s="17"/>
      <c r="N155" s="17"/>
      <c r="O155" s="17"/>
      <c r="P155" s="17"/>
      <c r="Q155" s="18"/>
      <c r="R155" s="19"/>
      <c r="S155" s="5"/>
      <c r="T155" s="5"/>
      <c r="U155" s="52"/>
    </row>
    <row r="156" spans="2:21" x14ac:dyDescent="0.25">
      <c r="B156" s="5"/>
      <c r="C156" s="5"/>
      <c r="D156" s="15"/>
      <c r="E156" s="46"/>
      <c r="F156" s="37"/>
      <c r="G156" s="46"/>
      <c r="H156" s="46"/>
      <c r="I156" s="5"/>
      <c r="J156" s="46"/>
      <c r="K156" s="5"/>
      <c r="L156" s="38"/>
      <c r="M156" s="38"/>
      <c r="N156" s="38"/>
      <c r="O156" s="38"/>
      <c r="P156" s="38"/>
      <c r="Q156" s="39"/>
      <c r="R156" s="40"/>
      <c r="S156" s="5"/>
      <c r="T156" s="5"/>
      <c r="U156" s="57"/>
    </row>
    <row r="157" spans="2:21" x14ac:dyDescent="0.25">
      <c r="B157" s="5"/>
      <c r="C157" s="5"/>
      <c r="D157" s="15"/>
      <c r="E157" s="46"/>
      <c r="F157" s="16"/>
      <c r="G157" s="46"/>
      <c r="H157" s="46"/>
      <c r="I157" s="5"/>
      <c r="J157" s="46"/>
      <c r="K157" s="5"/>
      <c r="L157" s="17"/>
      <c r="M157" s="17"/>
      <c r="N157" s="17"/>
      <c r="O157" s="17"/>
      <c r="P157" s="17"/>
      <c r="Q157" s="18"/>
      <c r="R157" s="19"/>
      <c r="S157" s="5"/>
      <c r="T157" s="5"/>
      <c r="U157" s="52"/>
    </row>
    <row r="158" spans="2:21" x14ac:dyDescent="0.25">
      <c r="B158" s="5"/>
      <c r="C158" s="5"/>
      <c r="D158" s="15"/>
      <c r="E158" s="46"/>
      <c r="F158" s="37"/>
      <c r="G158" s="46"/>
      <c r="H158" s="46"/>
      <c r="I158" s="5"/>
      <c r="J158" s="46"/>
      <c r="K158" s="5"/>
      <c r="L158" s="38"/>
      <c r="M158" s="38"/>
      <c r="N158" s="38"/>
      <c r="O158" s="38"/>
      <c r="P158" s="38"/>
      <c r="Q158" s="18"/>
      <c r="R158" s="19"/>
      <c r="S158" s="5"/>
      <c r="T158" s="5"/>
      <c r="U158" s="57"/>
    </row>
    <row r="159" spans="2:21" x14ac:dyDescent="0.25">
      <c r="B159" s="5"/>
      <c r="C159" s="5"/>
      <c r="D159" s="15"/>
      <c r="E159" s="46"/>
      <c r="F159" s="16"/>
      <c r="G159" s="46"/>
      <c r="H159" s="46"/>
      <c r="I159" s="5"/>
      <c r="J159" s="46"/>
      <c r="K159" s="5"/>
      <c r="L159" s="17"/>
      <c r="M159" s="17"/>
      <c r="N159" s="17"/>
      <c r="O159" s="17"/>
      <c r="P159" s="17"/>
      <c r="Q159" s="18"/>
      <c r="R159" s="19"/>
      <c r="S159" s="5"/>
      <c r="T159" s="5"/>
      <c r="U159" s="52"/>
    </row>
    <row r="160" spans="2:21" x14ac:dyDescent="0.25">
      <c r="B160" s="5"/>
      <c r="C160" s="5"/>
      <c r="D160" s="15"/>
      <c r="E160" s="46"/>
      <c r="F160" s="16"/>
      <c r="G160" s="46"/>
      <c r="H160" s="46"/>
      <c r="I160" s="5"/>
      <c r="J160" s="46"/>
      <c r="K160" s="5"/>
      <c r="L160" s="17"/>
      <c r="M160" s="17"/>
      <c r="N160" s="17"/>
      <c r="O160" s="17"/>
      <c r="P160" s="17"/>
      <c r="Q160" s="18"/>
      <c r="R160" s="19"/>
      <c r="S160" s="5"/>
      <c r="T160" s="5"/>
      <c r="U160" s="52"/>
    </row>
    <row r="161" spans="2:21" x14ac:dyDescent="0.25">
      <c r="B161" s="5"/>
      <c r="C161" s="5"/>
      <c r="D161" s="15"/>
      <c r="E161" s="46"/>
      <c r="F161" s="37"/>
      <c r="G161" s="46"/>
      <c r="H161" s="46"/>
      <c r="I161" s="5"/>
      <c r="J161" s="46"/>
      <c r="K161" s="5"/>
      <c r="L161" s="38"/>
      <c r="M161" s="38"/>
      <c r="N161" s="38"/>
      <c r="O161" s="38"/>
      <c r="P161" s="38"/>
      <c r="Q161" s="39"/>
      <c r="R161" s="40"/>
      <c r="S161" s="5"/>
      <c r="T161" s="5"/>
      <c r="U161" s="57"/>
    </row>
    <row r="162" spans="2:21" x14ac:dyDescent="0.25">
      <c r="B162" s="5"/>
      <c r="C162" s="5"/>
      <c r="D162" s="15"/>
      <c r="E162" s="46"/>
      <c r="F162" s="37"/>
      <c r="G162" s="46"/>
      <c r="H162" s="46"/>
      <c r="I162" s="5"/>
      <c r="J162" s="46"/>
      <c r="K162" s="5"/>
      <c r="L162" s="38"/>
      <c r="M162" s="38"/>
      <c r="N162" s="38"/>
      <c r="O162" s="38"/>
      <c r="P162" s="38"/>
      <c r="Q162" s="39"/>
      <c r="R162" s="40"/>
      <c r="S162" s="5"/>
      <c r="T162" s="5"/>
      <c r="U162" s="57"/>
    </row>
    <row r="163" spans="2:21" x14ac:dyDescent="0.25">
      <c r="B163" s="5"/>
      <c r="C163" s="5"/>
      <c r="D163" s="15"/>
      <c r="E163" s="46"/>
      <c r="F163" s="16"/>
      <c r="G163" s="46"/>
      <c r="H163" s="46"/>
      <c r="I163" s="5"/>
      <c r="J163" s="46"/>
      <c r="K163" s="5"/>
      <c r="L163" s="17"/>
      <c r="M163" s="17"/>
      <c r="N163" s="17"/>
      <c r="O163" s="17"/>
      <c r="P163" s="17"/>
      <c r="Q163" s="25"/>
      <c r="R163" s="25"/>
      <c r="S163" s="5"/>
      <c r="T163" s="5"/>
      <c r="U163" s="52"/>
    </row>
    <row r="164" spans="2:21" x14ac:dyDescent="0.25">
      <c r="B164" s="5"/>
      <c r="C164" s="5"/>
      <c r="D164" s="15"/>
      <c r="E164" s="46"/>
      <c r="F164" s="16"/>
      <c r="G164" s="46"/>
      <c r="H164" s="46"/>
      <c r="I164" s="5"/>
      <c r="J164" s="46"/>
      <c r="K164" s="5"/>
      <c r="L164" s="17"/>
      <c r="M164" s="17"/>
      <c r="N164" s="17"/>
      <c r="O164" s="17"/>
      <c r="P164" s="17"/>
      <c r="Q164" s="25"/>
      <c r="R164" s="19"/>
      <c r="S164" s="5"/>
      <c r="T164" s="5"/>
      <c r="U164" s="52"/>
    </row>
    <row r="165" spans="2:21" x14ac:dyDescent="0.25">
      <c r="B165" s="5"/>
      <c r="C165" s="5"/>
      <c r="D165" s="15"/>
      <c r="E165" s="46"/>
      <c r="F165" s="16"/>
      <c r="G165" s="46"/>
      <c r="H165" s="46"/>
      <c r="I165" s="5"/>
      <c r="J165" s="46"/>
      <c r="K165" s="5"/>
      <c r="L165" s="17"/>
      <c r="M165" s="17"/>
      <c r="N165" s="17"/>
      <c r="O165" s="17"/>
      <c r="P165" s="17"/>
      <c r="Q165" s="18"/>
      <c r="R165" s="19"/>
      <c r="S165" s="5"/>
      <c r="T165" s="5"/>
      <c r="U165" s="52"/>
    </row>
    <row r="166" spans="2:21" x14ac:dyDescent="0.25">
      <c r="B166" s="5"/>
      <c r="C166" s="5"/>
      <c r="D166" s="15"/>
      <c r="E166" s="46"/>
      <c r="F166" s="16"/>
      <c r="G166" s="46"/>
      <c r="H166" s="46"/>
      <c r="I166" s="5"/>
      <c r="J166" s="46"/>
      <c r="K166" s="5"/>
      <c r="L166" s="17"/>
      <c r="M166" s="17"/>
      <c r="N166" s="17"/>
      <c r="O166" s="17"/>
      <c r="P166" s="17"/>
      <c r="Q166" s="18"/>
      <c r="R166" s="19"/>
      <c r="S166" s="5"/>
      <c r="T166" s="5"/>
      <c r="U166" s="52"/>
    </row>
    <row r="167" spans="2:21" x14ac:dyDescent="0.25">
      <c r="B167" s="5"/>
      <c r="C167" s="5"/>
      <c r="D167" s="15"/>
      <c r="E167" s="46"/>
      <c r="F167" s="16"/>
      <c r="G167" s="46"/>
      <c r="H167" s="46"/>
      <c r="I167" s="5"/>
      <c r="J167" s="46"/>
      <c r="K167" s="5"/>
      <c r="L167" s="17"/>
      <c r="M167" s="17"/>
      <c r="N167" s="17"/>
      <c r="O167" s="17"/>
      <c r="P167" s="17"/>
      <c r="Q167" s="18"/>
      <c r="R167" s="19"/>
      <c r="S167" s="5"/>
      <c r="T167" s="5"/>
      <c r="U167" s="52"/>
    </row>
    <row r="168" spans="2:21" x14ac:dyDescent="0.25">
      <c r="B168" s="5"/>
      <c r="C168" s="5"/>
      <c r="D168" s="15"/>
      <c r="E168" s="46"/>
      <c r="F168" s="16"/>
      <c r="G168" s="46"/>
      <c r="H168" s="46"/>
      <c r="I168" s="5"/>
      <c r="J168" s="46"/>
      <c r="K168" s="5"/>
      <c r="L168" s="17"/>
      <c r="M168" s="17"/>
      <c r="N168" s="17"/>
      <c r="O168" s="17"/>
      <c r="P168" s="17"/>
      <c r="Q168" s="18"/>
      <c r="R168" s="19"/>
      <c r="S168" s="5"/>
      <c r="T168" s="5"/>
      <c r="U168" s="52"/>
    </row>
    <row r="169" spans="2:21" x14ac:dyDescent="0.25">
      <c r="B169" s="5"/>
      <c r="C169" s="5"/>
      <c r="D169" s="15"/>
      <c r="E169" s="46"/>
      <c r="F169" s="16"/>
      <c r="G169" s="46"/>
      <c r="H169" s="46"/>
      <c r="I169" s="5"/>
      <c r="J169" s="46"/>
      <c r="K169" s="5"/>
      <c r="L169" s="17"/>
      <c r="M169" s="17"/>
      <c r="N169" s="17"/>
      <c r="O169" s="17"/>
      <c r="P169" s="17"/>
      <c r="Q169" s="18"/>
      <c r="R169" s="19"/>
      <c r="S169" s="5"/>
      <c r="T169" s="5"/>
      <c r="U169" s="52"/>
    </row>
    <row r="170" spans="2:21" x14ac:dyDescent="0.25">
      <c r="B170" s="5"/>
      <c r="C170" s="5"/>
      <c r="D170" s="15"/>
      <c r="E170" s="46"/>
      <c r="F170" s="16"/>
      <c r="G170" s="46"/>
      <c r="H170" s="46"/>
      <c r="I170" s="5"/>
      <c r="J170" s="46"/>
      <c r="K170" s="5"/>
      <c r="L170" s="17"/>
      <c r="M170" s="17"/>
      <c r="N170" s="17"/>
      <c r="O170" s="17"/>
      <c r="P170" s="17"/>
      <c r="Q170" s="18"/>
      <c r="R170" s="19"/>
      <c r="S170" s="5"/>
      <c r="T170" s="5"/>
      <c r="U170" s="52"/>
    </row>
    <row r="171" spans="2:21" x14ac:dyDescent="0.25">
      <c r="B171" s="5"/>
      <c r="C171" s="5"/>
      <c r="D171" s="15"/>
      <c r="E171" s="46"/>
      <c r="F171" s="16"/>
      <c r="G171" s="46"/>
      <c r="H171" s="46"/>
      <c r="I171" s="5"/>
      <c r="J171" s="46"/>
      <c r="K171" s="5"/>
      <c r="L171" s="17"/>
      <c r="M171" s="17"/>
      <c r="N171" s="17"/>
      <c r="O171" s="17"/>
      <c r="P171" s="17"/>
      <c r="Q171" s="18"/>
      <c r="R171" s="19"/>
      <c r="S171" s="5"/>
      <c r="T171" s="5"/>
      <c r="U171" s="52"/>
    </row>
    <row r="172" spans="2:21" x14ac:dyDescent="0.25">
      <c r="B172" s="5"/>
      <c r="C172" s="5"/>
      <c r="D172" s="15"/>
      <c r="E172" s="46"/>
      <c r="F172" s="16"/>
      <c r="G172" s="46"/>
      <c r="H172" s="46"/>
      <c r="I172" s="5"/>
      <c r="J172" s="46"/>
      <c r="K172" s="5"/>
      <c r="L172" s="17"/>
      <c r="M172" s="17"/>
      <c r="N172" s="17"/>
      <c r="O172" s="17"/>
      <c r="P172" s="17"/>
      <c r="Q172" s="18"/>
      <c r="R172" s="19"/>
      <c r="S172" s="5"/>
      <c r="T172" s="5"/>
      <c r="U172" s="52"/>
    </row>
    <row r="173" spans="2:21" x14ac:dyDescent="0.25">
      <c r="B173" s="5"/>
      <c r="C173" s="5"/>
      <c r="D173" s="15"/>
      <c r="E173" s="46"/>
      <c r="F173" s="16"/>
      <c r="G173" s="46"/>
      <c r="H173" s="46"/>
      <c r="I173" s="5"/>
      <c r="J173" s="46"/>
      <c r="K173" s="5"/>
      <c r="L173" s="17"/>
      <c r="M173" s="17"/>
      <c r="N173" s="17"/>
      <c r="O173" s="17"/>
      <c r="P173" s="17"/>
      <c r="Q173" s="18"/>
      <c r="R173" s="19"/>
      <c r="S173" s="5"/>
      <c r="T173" s="5"/>
      <c r="U173" s="52"/>
    </row>
    <row r="174" spans="2:21" x14ac:dyDescent="0.25">
      <c r="B174" s="5"/>
      <c r="C174" s="5"/>
      <c r="D174" s="15"/>
      <c r="E174" s="46"/>
      <c r="F174" s="16"/>
      <c r="G174" s="46"/>
      <c r="H174" s="46"/>
      <c r="I174" s="5"/>
      <c r="J174" s="46"/>
      <c r="K174" s="5"/>
      <c r="L174" s="17"/>
      <c r="M174" s="17"/>
      <c r="N174" s="17"/>
      <c r="O174" s="17"/>
      <c r="P174" s="17"/>
      <c r="Q174" s="18"/>
      <c r="R174" s="19"/>
      <c r="S174" s="5"/>
      <c r="T174" s="5"/>
      <c r="U174" s="52"/>
    </row>
    <row r="175" spans="2:21" x14ac:dyDescent="0.25">
      <c r="B175" s="42"/>
      <c r="C175" s="2"/>
      <c r="D175" s="42"/>
      <c r="E175" s="43"/>
      <c r="F175" s="43"/>
      <c r="G175" s="43"/>
      <c r="H175" s="43"/>
      <c r="I175" s="43"/>
      <c r="J175" s="43"/>
      <c r="K175" s="42"/>
      <c r="L175" s="43"/>
      <c r="M175" s="43"/>
      <c r="N175" s="44"/>
      <c r="O175" s="44"/>
      <c r="P175" s="44"/>
      <c r="Q175" s="45"/>
      <c r="R175" s="43"/>
      <c r="S175" s="42"/>
      <c r="T175" s="42"/>
      <c r="U175" s="43"/>
    </row>
    <row r="176" spans="2:21" x14ac:dyDescent="0.25">
      <c r="B176" s="42"/>
      <c r="C176" s="2"/>
      <c r="D176" s="42"/>
      <c r="E176" s="43"/>
      <c r="F176" s="43"/>
      <c r="G176" s="43"/>
      <c r="H176" s="43"/>
      <c r="I176" s="43"/>
      <c r="J176" s="43"/>
      <c r="K176" s="42"/>
      <c r="L176" s="43"/>
      <c r="M176" s="43"/>
      <c r="N176" s="44"/>
      <c r="O176" s="44"/>
      <c r="P176" s="44"/>
      <c r="Q176" s="45"/>
      <c r="R176" s="43"/>
      <c r="S176" s="42"/>
      <c r="T176" s="42"/>
      <c r="U176" s="43"/>
    </row>
    <row r="177" spans="2:21" x14ac:dyDescent="0.25">
      <c r="B177" s="42"/>
      <c r="C177" s="2"/>
      <c r="D177" s="42"/>
      <c r="E177" s="43"/>
      <c r="F177" s="43"/>
      <c r="G177" s="43"/>
      <c r="H177" s="43"/>
      <c r="I177" s="43"/>
      <c r="J177" s="43"/>
      <c r="K177" s="42"/>
      <c r="L177" s="43"/>
      <c r="M177" s="43"/>
      <c r="N177" s="44"/>
      <c r="O177" s="44"/>
      <c r="P177" s="44"/>
      <c r="Q177" s="45"/>
      <c r="R177" s="43"/>
      <c r="S177" s="42"/>
      <c r="T177" s="42"/>
      <c r="U177" s="43"/>
    </row>
    <row r="178" spans="2:21" x14ac:dyDescent="0.25">
      <c r="B178" s="42"/>
      <c r="C178" s="2"/>
      <c r="D178" s="42"/>
      <c r="E178" s="43"/>
      <c r="F178" s="43"/>
      <c r="G178" s="43"/>
      <c r="H178" s="43"/>
      <c r="I178" s="43"/>
      <c r="J178" s="43"/>
      <c r="K178" s="42"/>
      <c r="L178" s="43"/>
      <c r="M178" s="43"/>
      <c r="N178" s="44"/>
      <c r="O178" s="44"/>
      <c r="P178" s="44"/>
      <c r="Q178" s="45"/>
      <c r="R178" s="43"/>
      <c r="S178" s="42"/>
      <c r="T178" s="42"/>
      <c r="U178" s="43"/>
    </row>
    <row r="179" spans="2:21" x14ac:dyDescent="0.25">
      <c r="B179" s="42"/>
      <c r="C179" s="2"/>
      <c r="D179" s="42"/>
      <c r="E179" s="43"/>
      <c r="F179" s="43"/>
      <c r="G179" s="43"/>
      <c r="H179" s="43"/>
      <c r="I179" s="43"/>
      <c r="J179" s="43"/>
      <c r="K179" s="42"/>
      <c r="L179" s="43"/>
      <c r="M179" s="43"/>
      <c r="N179" s="44"/>
      <c r="O179" s="44"/>
      <c r="P179" s="44"/>
      <c r="Q179" s="45"/>
      <c r="R179" s="43"/>
      <c r="S179" s="42"/>
      <c r="T179" s="42"/>
      <c r="U179" s="43"/>
    </row>
    <row r="180" spans="2:21" x14ac:dyDescent="0.25">
      <c r="B180" s="42"/>
      <c r="C180" s="2"/>
      <c r="D180" s="42"/>
      <c r="E180" s="43"/>
      <c r="F180" s="43"/>
      <c r="G180" s="43"/>
      <c r="H180" s="43"/>
      <c r="I180" s="43"/>
      <c r="J180" s="43"/>
      <c r="K180" s="42"/>
      <c r="L180" s="43"/>
      <c r="M180" s="43"/>
      <c r="N180" s="44"/>
      <c r="O180" s="44"/>
      <c r="P180" s="44"/>
      <c r="Q180" s="45"/>
      <c r="R180" s="43"/>
      <c r="S180" s="42"/>
      <c r="T180" s="42"/>
      <c r="U180" s="43"/>
    </row>
    <row r="181" spans="2:21" x14ac:dyDescent="0.25">
      <c r="B181" s="5"/>
      <c r="C181" s="5"/>
      <c r="D181" s="15"/>
      <c r="E181" s="46"/>
      <c r="F181" s="16"/>
      <c r="G181" s="46"/>
      <c r="H181" s="46"/>
      <c r="I181" s="5"/>
      <c r="J181" s="46"/>
      <c r="K181" s="5"/>
      <c r="L181" s="17"/>
      <c r="M181" s="17"/>
      <c r="N181" s="17"/>
      <c r="O181" s="17"/>
      <c r="P181" s="17"/>
      <c r="Q181" s="18"/>
      <c r="R181" s="19"/>
      <c r="S181" s="5"/>
      <c r="T181" s="5"/>
      <c r="U181" s="52"/>
    </row>
    <row r="182" spans="2:21" x14ac:dyDescent="0.25">
      <c r="B182" s="5"/>
      <c r="C182" s="5"/>
      <c r="D182" s="15"/>
      <c r="E182" s="46"/>
      <c r="F182" s="16"/>
      <c r="G182" s="46"/>
      <c r="H182" s="46"/>
      <c r="I182" s="5"/>
      <c r="J182" s="46"/>
      <c r="K182" s="5"/>
      <c r="L182" s="17"/>
      <c r="M182" s="17"/>
      <c r="N182" s="17"/>
      <c r="O182" s="17"/>
      <c r="P182" s="17"/>
      <c r="Q182" s="18"/>
      <c r="R182" s="19"/>
      <c r="S182" s="5"/>
      <c r="T182" s="5"/>
      <c r="U182" s="52"/>
    </row>
    <row r="183" spans="2:21" x14ac:dyDescent="0.25">
      <c r="F183" s="30"/>
      <c r="L183" s="31"/>
      <c r="M183" s="31"/>
      <c r="N183" s="31"/>
      <c r="O183" s="31"/>
      <c r="P183" s="31"/>
      <c r="Q183" s="32"/>
      <c r="R183" s="32"/>
      <c r="U183" s="54"/>
    </row>
    <row r="184" spans="2:21" x14ac:dyDescent="0.25">
      <c r="D184" s="26"/>
      <c r="F184" s="27"/>
      <c r="L184" s="28"/>
      <c r="M184" s="28"/>
      <c r="N184" s="28"/>
      <c r="O184" s="28"/>
      <c r="P184" s="28"/>
      <c r="Q184" s="29"/>
      <c r="R184" s="29"/>
      <c r="U184" s="55"/>
    </row>
    <row r="189" spans="2:21" x14ac:dyDescent="0.25">
      <c r="D189" s="26"/>
      <c r="F189" s="27"/>
      <c r="L189" s="28"/>
      <c r="M189" s="28"/>
      <c r="N189" s="28"/>
      <c r="O189" s="28"/>
      <c r="P189" s="28"/>
      <c r="Q189" s="29"/>
      <c r="R189" s="29"/>
      <c r="U189" s="55"/>
    </row>
    <row r="190" spans="2:21" x14ac:dyDescent="0.25">
      <c r="D190" s="26"/>
      <c r="F190" s="27"/>
      <c r="L190" s="28"/>
      <c r="M190" s="28"/>
      <c r="N190" s="28"/>
      <c r="O190" s="28"/>
      <c r="P190" s="28"/>
      <c r="Q190" s="29"/>
      <c r="R190" s="29"/>
      <c r="U190" s="55"/>
    </row>
    <row r="191" spans="2:21" x14ac:dyDescent="0.25">
      <c r="D191" s="26"/>
      <c r="F191" s="27"/>
      <c r="L191" s="28"/>
      <c r="M191" s="28"/>
      <c r="N191" s="28"/>
      <c r="O191" s="28"/>
      <c r="P191" s="28"/>
      <c r="Q191" s="29"/>
      <c r="R191" s="29"/>
      <c r="U191" s="55"/>
    </row>
    <row r="192" spans="2:21" x14ac:dyDescent="0.25">
      <c r="D192" s="26"/>
      <c r="F192" s="27"/>
      <c r="L192" s="28"/>
      <c r="M192" s="28"/>
      <c r="N192" s="28"/>
      <c r="O192" s="28"/>
      <c r="P192" s="28"/>
      <c r="Q192" s="29"/>
      <c r="R192" s="29"/>
      <c r="U192" s="55"/>
    </row>
    <row r="194" spans="4:21" x14ac:dyDescent="0.25">
      <c r="D194" s="26"/>
      <c r="F194" s="27"/>
      <c r="L194" s="28"/>
      <c r="M194" s="28"/>
      <c r="N194" s="28"/>
      <c r="O194" s="28"/>
      <c r="P194" s="28"/>
      <c r="Q194" s="29"/>
      <c r="R194" s="29"/>
      <c r="U194" s="55"/>
    </row>
    <row r="195" spans="4:21" x14ac:dyDescent="0.25">
      <c r="D195" s="26"/>
      <c r="F195" s="27"/>
      <c r="L195" s="28"/>
      <c r="M195" s="28"/>
      <c r="N195" s="28"/>
      <c r="O195" s="28"/>
      <c r="P195" s="28"/>
      <c r="Q195" s="29"/>
      <c r="R195" s="29"/>
      <c r="U195" s="55"/>
    </row>
    <row r="197" spans="4:21" x14ac:dyDescent="0.25">
      <c r="D197" s="26"/>
      <c r="F197" s="27"/>
      <c r="L197" s="28"/>
      <c r="M197" s="28"/>
      <c r="N197" s="28"/>
      <c r="O197" s="28"/>
      <c r="P197" s="28"/>
      <c r="Q197" s="29"/>
      <c r="R197" s="29"/>
      <c r="U197" s="55"/>
    </row>
    <row r="198" spans="4:21" x14ac:dyDescent="0.25">
      <c r="F198" s="30"/>
      <c r="L198" s="31"/>
      <c r="M198" s="31"/>
      <c r="N198" s="31"/>
      <c r="O198" s="31"/>
      <c r="P198" s="31"/>
      <c r="Q198" s="32"/>
      <c r="R198" s="32"/>
      <c r="U198" s="54"/>
    </row>
    <row r="203" spans="4:21" x14ac:dyDescent="0.25">
      <c r="D203" s="26"/>
      <c r="F203" s="27"/>
      <c r="L203" s="28"/>
      <c r="M203" s="28"/>
      <c r="N203" s="28"/>
      <c r="O203" s="28"/>
      <c r="P203" s="28"/>
      <c r="Q203" s="29"/>
      <c r="R203" s="29"/>
      <c r="U203" s="55"/>
    </row>
    <row r="204" spans="4:21" x14ac:dyDescent="0.25">
      <c r="D204" s="26"/>
      <c r="F204" s="27"/>
      <c r="L204" s="28"/>
      <c r="M204" s="28"/>
      <c r="N204" s="28"/>
      <c r="O204" s="28"/>
      <c r="P204" s="28"/>
      <c r="Q204" s="29"/>
      <c r="R204" s="29"/>
      <c r="U204" s="55"/>
    </row>
    <row r="206" spans="4:21" x14ac:dyDescent="0.25">
      <c r="D206" s="26"/>
      <c r="F206" s="27"/>
      <c r="L206" s="28"/>
      <c r="M206" s="28"/>
      <c r="N206" s="28"/>
      <c r="O206" s="28"/>
      <c r="P206" s="28"/>
      <c r="Q206" s="29"/>
      <c r="R206" s="29"/>
      <c r="U206" s="55"/>
    </row>
    <row r="207" spans="4:21" x14ac:dyDescent="0.25">
      <c r="D207" s="26"/>
      <c r="F207" s="27"/>
      <c r="L207" s="28"/>
      <c r="M207" s="28"/>
      <c r="N207" s="28"/>
      <c r="O207" s="28"/>
      <c r="P207" s="28"/>
      <c r="Q207" s="29"/>
      <c r="R207" s="29"/>
      <c r="U207" s="55"/>
    </row>
    <row r="209" spans="4:21" x14ac:dyDescent="0.25">
      <c r="D209" s="26"/>
      <c r="F209" s="27"/>
      <c r="L209" s="28"/>
      <c r="M209" s="28"/>
      <c r="N209" s="28"/>
      <c r="O209" s="28"/>
      <c r="P209" s="28"/>
      <c r="Q209" s="29"/>
      <c r="R209" s="29"/>
      <c r="U209" s="55"/>
    </row>
    <row r="210" spans="4:21" ht="15.75" customHeight="1" x14ac:dyDescent="0.25">
      <c r="D210" s="26"/>
      <c r="F210" s="27"/>
      <c r="L210" s="28"/>
      <c r="M210" s="28"/>
      <c r="N210" s="28"/>
      <c r="O210" s="28"/>
      <c r="P210" s="28"/>
      <c r="Q210" s="29"/>
      <c r="R210" s="29"/>
      <c r="U210" s="55"/>
    </row>
    <row r="212" spans="4:21" x14ac:dyDescent="0.25">
      <c r="D212" s="26"/>
      <c r="F212" s="27"/>
      <c r="L212" s="28"/>
      <c r="M212" s="28"/>
      <c r="N212" s="28"/>
      <c r="O212" s="28"/>
      <c r="P212" s="28"/>
      <c r="Q212" s="29"/>
      <c r="R212" s="29"/>
      <c r="U212" s="55"/>
    </row>
    <row r="213" spans="4:21" x14ac:dyDescent="0.25">
      <c r="D213" s="26"/>
      <c r="F213" s="27"/>
      <c r="L213" s="28"/>
      <c r="M213" s="28"/>
      <c r="N213" s="28"/>
      <c r="O213" s="28"/>
      <c r="P213" s="28"/>
      <c r="Q213" s="29"/>
      <c r="R213" s="29"/>
      <c r="U213" s="55"/>
    </row>
    <row r="215" spans="4:21" x14ac:dyDescent="0.25">
      <c r="D215" s="26"/>
      <c r="F215" s="27"/>
      <c r="L215" s="28"/>
      <c r="M215" s="28"/>
      <c r="N215" s="28"/>
      <c r="O215" s="28"/>
      <c r="P215" s="28"/>
      <c r="Q215" s="29"/>
      <c r="R215" s="29"/>
      <c r="U215" s="55"/>
    </row>
    <row r="216" spans="4:21" x14ac:dyDescent="0.25">
      <c r="D216" s="26"/>
      <c r="F216" s="27"/>
      <c r="L216" s="28"/>
      <c r="M216" s="28"/>
      <c r="N216" s="28"/>
      <c r="O216" s="28"/>
      <c r="P216" s="28"/>
      <c r="Q216" s="29"/>
      <c r="R216" s="29"/>
      <c r="U216" s="55"/>
    </row>
  </sheetData>
  <sortState xmlns:xlrd2="http://schemas.microsoft.com/office/spreadsheetml/2017/richdata2" ref="A45:X54">
    <sortCondition ref="R45:R54"/>
  </sortState>
  <mergeCells count="1">
    <mergeCell ref="B40:J4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461CE-E3EA-48C8-BEC9-4ED0F5E20034}">
  <dimension ref="A1:AD38"/>
  <sheetViews>
    <sheetView workbookViewId="0">
      <selection activeCell="S29" sqref="S29"/>
    </sheetView>
  </sheetViews>
  <sheetFormatPr defaultRowHeight="15" x14ac:dyDescent="0.25"/>
  <cols>
    <col min="1" max="1" width="5.85546875" style="112" customWidth="1"/>
    <col min="2" max="2" width="18.28515625" customWidth="1"/>
    <col min="3" max="3" width="9" customWidth="1"/>
    <col min="4" max="4" width="10.28515625" customWidth="1"/>
    <col min="6" max="10" width="9.7109375" customWidth="1"/>
    <col min="11" max="11" width="8.42578125" customWidth="1"/>
    <col min="12" max="12" width="5.42578125" customWidth="1"/>
    <col min="13" max="14" width="12.42578125" style="30" customWidth="1"/>
    <col min="15" max="15" width="12.7109375" style="30" customWidth="1"/>
    <col min="16" max="17" width="12.42578125" style="30" customWidth="1"/>
    <col min="18" max="18" width="12.28515625" style="30" customWidth="1"/>
    <col min="19" max="19" width="5" customWidth="1"/>
    <col min="22" max="22" width="18.7109375" customWidth="1"/>
    <col min="29" max="29" width="10.5703125" customWidth="1"/>
    <col min="30" max="30" width="10.28515625" customWidth="1"/>
  </cols>
  <sheetData>
    <row r="1" spans="1:30" s="84" customFormat="1" ht="18.75" x14ac:dyDescent="0.3">
      <c r="A1" s="83" t="s">
        <v>344</v>
      </c>
      <c r="M1" s="85"/>
      <c r="N1" s="85"/>
      <c r="O1" s="85"/>
      <c r="P1" s="85"/>
      <c r="Q1" s="85"/>
      <c r="R1" s="85"/>
    </row>
    <row r="2" spans="1:30" s="84" customFormat="1" ht="18.75" x14ac:dyDescent="0.3">
      <c r="A2" s="80" t="s">
        <v>297</v>
      </c>
      <c r="M2" s="85" t="s">
        <v>298</v>
      </c>
      <c r="N2" s="85"/>
      <c r="O2" s="85"/>
      <c r="P2" s="85"/>
      <c r="Q2" s="85"/>
      <c r="R2" s="85"/>
    </row>
    <row r="3" spans="1:30" s="87" customFormat="1" ht="45" x14ac:dyDescent="0.25">
      <c r="A3" s="435" t="s">
        <v>336</v>
      </c>
      <c r="B3" s="436"/>
      <c r="C3" s="434" t="s">
        <v>384</v>
      </c>
      <c r="D3" s="434"/>
      <c r="E3" s="434"/>
      <c r="F3" s="434"/>
      <c r="G3" s="186" t="s">
        <v>334</v>
      </c>
      <c r="H3" s="186" t="s">
        <v>334</v>
      </c>
      <c r="I3" s="91" t="s">
        <v>211</v>
      </c>
      <c r="J3" s="91" t="s">
        <v>212</v>
      </c>
      <c r="M3" s="199" t="s">
        <v>345</v>
      </c>
      <c r="N3" s="200" t="s">
        <v>349</v>
      </c>
      <c r="O3" s="201" t="s">
        <v>346</v>
      </c>
      <c r="P3" s="202" t="s">
        <v>350</v>
      </c>
      <c r="Q3" s="203" t="s">
        <v>347</v>
      </c>
      <c r="R3" s="204" t="s">
        <v>348</v>
      </c>
      <c r="U3" s="435" t="s">
        <v>337</v>
      </c>
      <c r="V3" s="436"/>
      <c r="W3" s="434" t="s">
        <v>384</v>
      </c>
      <c r="X3" s="434"/>
      <c r="Y3" s="434"/>
      <c r="Z3" s="434"/>
      <c r="AA3" s="186" t="s">
        <v>334</v>
      </c>
      <c r="AB3" s="186" t="s">
        <v>334</v>
      </c>
      <c r="AC3" s="91" t="s">
        <v>211</v>
      </c>
      <c r="AD3" s="91" t="s">
        <v>212</v>
      </c>
    </row>
    <row r="4" spans="1:30" s="89" customFormat="1" ht="75" x14ac:dyDescent="0.25">
      <c r="A4" s="88" t="s">
        <v>299</v>
      </c>
      <c r="B4" s="89" t="s">
        <v>300</v>
      </c>
      <c r="C4" s="90" t="s">
        <v>301</v>
      </c>
      <c r="D4" s="90" t="s">
        <v>302</v>
      </c>
      <c r="E4" s="90" t="s">
        <v>303</v>
      </c>
      <c r="F4" s="90" t="s">
        <v>304</v>
      </c>
      <c r="G4" s="186" t="s">
        <v>305</v>
      </c>
      <c r="H4" s="186" t="s">
        <v>335</v>
      </c>
      <c r="I4" s="91" t="s">
        <v>338</v>
      </c>
      <c r="J4" s="91" t="s">
        <v>338</v>
      </c>
      <c r="M4" s="178">
        <v>4800</v>
      </c>
      <c r="N4" s="179">
        <v>4000</v>
      </c>
      <c r="O4" s="180">
        <v>6400</v>
      </c>
      <c r="P4" s="181">
        <v>5800</v>
      </c>
      <c r="Q4" s="182">
        <v>7700</v>
      </c>
      <c r="R4" s="205">
        <v>8500</v>
      </c>
      <c r="U4" s="88" t="s">
        <v>299</v>
      </c>
      <c r="V4" s="89" t="s">
        <v>300</v>
      </c>
      <c r="W4" s="90" t="s">
        <v>301</v>
      </c>
      <c r="X4" s="90" t="s">
        <v>302</v>
      </c>
      <c r="Y4" s="90" t="s">
        <v>303</v>
      </c>
      <c r="Z4" s="90" t="s">
        <v>304</v>
      </c>
      <c r="AA4" s="186" t="s">
        <v>305</v>
      </c>
      <c r="AB4" s="186" t="s">
        <v>335</v>
      </c>
      <c r="AC4" s="91" t="s">
        <v>338</v>
      </c>
      <c r="AD4" s="91" t="s">
        <v>338</v>
      </c>
    </row>
    <row r="5" spans="1:30" s="4" customFormat="1" ht="18" customHeight="1" x14ac:dyDescent="0.25">
      <c r="A5" s="92" t="s">
        <v>215</v>
      </c>
      <c r="B5" s="4" t="s">
        <v>306</v>
      </c>
      <c r="C5" s="93" t="s">
        <v>280</v>
      </c>
      <c r="D5" s="94">
        <f>$O$4</f>
        <v>6400</v>
      </c>
      <c r="E5" s="95" t="s">
        <v>293</v>
      </c>
      <c r="F5" s="94">
        <f>$P$4</f>
        <v>5800</v>
      </c>
      <c r="G5" s="185">
        <v>6200</v>
      </c>
      <c r="H5" s="185">
        <v>3800</v>
      </c>
      <c r="I5" s="184">
        <f>ABS((G5-D5)/G5)</f>
        <v>3.2258064516129031E-2</v>
      </c>
      <c r="J5" s="184">
        <f>ABS((H5-F5)/H5)</f>
        <v>0.52631578947368418</v>
      </c>
      <c r="L5" s="4">
        <v>1</v>
      </c>
      <c r="M5" s="96">
        <f t="shared" ref="M5:R20" si="0">$L5*M$4</f>
        <v>4800</v>
      </c>
      <c r="N5" s="175">
        <f t="shared" si="0"/>
        <v>4000</v>
      </c>
      <c r="O5" s="97">
        <f t="shared" si="0"/>
        <v>6400</v>
      </c>
      <c r="P5" s="98">
        <v>5800</v>
      </c>
      <c r="Q5" s="99">
        <f t="shared" si="0"/>
        <v>7700</v>
      </c>
      <c r="R5" s="206">
        <f t="shared" si="0"/>
        <v>8500</v>
      </c>
      <c r="S5" s="4">
        <v>1</v>
      </c>
      <c r="U5" s="92" t="s">
        <v>218</v>
      </c>
      <c r="V5" s="4" t="s">
        <v>307</v>
      </c>
      <c r="W5" s="100" t="s">
        <v>278</v>
      </c>
      <c r="X5" s="94">
        <f t="shared" ref="X5:X11" si="1">$M$4</f>
        <v>4800</v>
      </c>
      <c r="Y5" s="101" t="s">
        <v>290</v>
      </c>
      <c r="Z5" s="94">
        <f t="shared" ref="Z5:Z11" si="2">$N$4</f>
        <v>4000</v>
      </c>
      <c r="AA5" s="185">
        <v>4100</v>
      </c>
      <c r="AB5" s="185">
        <v>3500</v>
      </c>
      <c r="AC5" s="184">
        <f t="shared" ref="AC5:AC33" si="3">ABS((AA5-X5)/AA5)</f>
        <v>0.17073170731707318</v>
      </c>
      <c r="AD5" s="184">
        <f t="shared" ref="AD5:AD33" si="4">ABS((AB5-Z5)/AB5)</f>
        <v>0.14285714285714285</v>
      </c>
    </row>
    <row r="6" spans="1:30" s="4" customFormat="1" ht="18" customHeight="1" x14ac:dyDescent="0.25">
      <c r="A6" s="92" t="s">
        <v>216</v>
      </c>
      <c r="B6" s="4" t="s">
        <v>308</v>
      </c>
      <c r="C6" s="93" t="s">
        <v>280</v>
      </c>
      <c r="D6" s="94">
        <f>$O$4</f>
        <v>6400</v>
      </c>
      <c r="E6" s="95" t="s">
        <v>293</v>
      </c>
      <c r="F6" s="94">
        <f>$P$4</f>
        <v>5800</v>
      </c>
      <c r="G6" s="185">
        <v>6200</v>
      </c>
      <c r="H6" s="185">
        <v>3800</v>
      </c>
      <c r="I6" s="184">
        <f t="shared" ref="I6:I33" si="5">ABS((G6-D6)/G6)</f>
        <v>3.2258064516129031E-2</v>
      </c>
      <c r="J6" s="184">
        <f t="shared" ref="J6:J33" si="6">ABS((H6-F6)/H6)</f>
        <v>0.52631578947368418</v>
      </c>
      <c r="L6" s="4">
        <v>1.5</v>
      </c>
      <c r="M6" s="102">
        <f t="shared" si="0"/>
        <v>7200</v>
      </c>
      <c r="N6" s="176">
        <f t="shared" si="0"/>
        <v>6000</v>
      </c>
      <c r="O6" s="103">
        <f t="shared" si="0"/>
        <v>9600</v>
      </c>
      <c r="P6" s="104">
        <v>8700</v>
      </c>
      <c r="Q6" s="105">
        <f t="shared" si="0"/>
        <v>11550</v>
      </c>
      <c r="R6" s="207">
        <f>$L6*R$4</f>
        <v>12750</v>
      </c>
      <c r="S6" s="4">
        <v>1.5</v>
      </c>
      <c r="U6" s="92" t="s">
        <v>219</v>
      </c>
      <c r="V6" s="4" t="s">
        <v>309</v>
      </c>
      <c r="W6" s="100" t="s">
        <v>278</v>
      </c>
      <c r="X6" s="94">
        <f t="shared" si="1"/>
        <v>4800</v>
      </c>
      <c r="Y6" s="101" t="s">
        <v>290</v>
      </c>
      <c r="Z6" s="94">
        <f t="shared" si="2"/>
        <v>4000</v>
      </c>
      <c r="AA6" s="185">
        <v>4100</v>
      </c>
      <c r="AB6" s="185">
        <v>3500</v>
      </c>
      <c r="AC6" s="184">
        <f t="shared" si="3"/>
        <v>0.17073170731707318</v>
      </c>
      <c r="AD6" s="184">
        <f t="shared" si="4"/>
        <v>0.14285714285714285</v>
      </c>
    </row>
    <row r="7" spans="1:30" s="4" customFormat="1" ht="18" customHeight="1" x14ac:dyDescent="0.25">
      <c r="A7" s="92" t="s">
        <v>217</v>
      </c>
      <c r="B7" s="4" t="s">
        <v>310</v>
      </c>
      <c r="C7" s="106" t="s">
        <v>282</v>
      </c>
      <c r="D7" s="94">
        <f>$Q$4</f>
        <v>7700</v>
      </c>
      <c r="E7" s="95" t="s">
        <v>293</v>
      </c>
      <c r="F7" s="94">
        <f>$P$4</f>
        <v>5800</v>
      </c>
      <c r="G7" s="185">
        <v>7100</v>
      </c>
      <c r="H7" s="185">
        <v>4500</v>
      </c>
      <c r="I7" s="184">
        <f t="shared" si="5"/>
        <v>8.4507042253521125E-2</v>
      </c>
      <c r="J7" s="184">
        <f t="shared" si="6"/>
        <v>0.28888888888888886</v>
      </c>
      <c r="L7" s="4">
        <v>2</v>
      </c>
      <c r="M7" s="102">
        <f t="shared" si="0"/>
        <v>9600</v>
      </c>
      <c r="N7" s="176">
        <f t="shared" si="0"/>
        <v>8000</v>
      </c>
      <c r="O7" s="103">
        <f t="shared" si="0"/>
        <v>12800</v>
      </c>
      <c r="P7" s="104">
        <v>11600</v>
      </c>
      <c r="Q7" s="105">
        <f t="shared" si="0"/>
        <v>15400</v>
      </c>
      <c r="R7" s="207">
        <f t="shared" si="0"/>
        <v>17000</v>
      </c>
      <c r="S7" s="4">
        <v>2</v>
      </c>
      <c r="U7" s="92" t="s">
        <v>222</v>
      </c>
      <c r="V7" s="4" t="s">
        <v>311</v>
      </c>
      <c r="W7" s="100" t="s">
        <v>278</v>
      </c>
      <c r="X7" s="94">
        <f t="shared" si="1"/>
        <v>4800</v>
      </c>
      <c r="Y7" s="101" t="s">
        <v>290</v>
      </c>
      <c r="Z7" s="94">
        <f t="shared" si="2"/>
        <v>4000</v>
      </c>
      <c r="AA7" s="185">
        <v>4100</v>
      </c>
      <c r="AB7" s="185">
        <v>3500</v>
      </c>
      <c r="AC7" s="184">
        <f t="shared" si="3"/>
        <v>0.17073170731707318</v>
      </c>
      <c r="AD7" s="184">
        <f t="shared" si="4"/>
        <v>0.14285714285714285</v>
      </c>
    </row>
    <row r="8" spans="1:30" s="4" customFormat="1" ht="18" customHeight="1" x14ac:dyDescent="0.25">
      <c r="A8" s="92" t="s">
        <v>218</v>
      </c>
      <c r="B8" s="4" t="s">
        <v>307</v>
      </c>
      <c r="C8" s="100" t="s">
        <v>278</v>
      </c>
      <c r="D8" s="94">
        <f>$M$4</f>
        <v>4800</v>
      </c>
      <c r="E8" s="101" t="s">
        <v>290</v>
      </c>
      <c r="F8" s="94">
        <f>$N$4</f>
        <v>4000</v>
      </c>
      <c r="G8" s="185">
        <v>4100</v>
      </c>
      <c r="H8" s="185">
        <v>3500</v>
      </c>
      <c r="I8" s="184">
        <f t="shared" si="5"/>
        <v>0.17073170731707318</v>
      </c>
      <c r="J8" s="184">
        <f t="shared" si="6"/>
        <v>0.14285714285714285</v>
      </c>
      <c r="L8" s="4">
        <v>2.5</v>
      </c>
      <c r="M8" s="102">
        <f t="shared" si="0"/>
        <v>12000</v>
      </c>
      <c r="N8" s="176">
        <f t="shared" si="0"/>
        <v>10000</v>
      </c>
      <c r="O8" s="103">
        <f t="shared" si="0"/>
        <v>16000</v>
      </c>
      <c r="P8" s="104">
        <v>14500</v>
      </c>
      <c r="Q8" s="105">
        <f t="shared" si="0"/>
        <v>19250</v>
      </c>
      <c r="R8" s="207">
        <f t="shared" si="0"/>
        <v>21250</v>
      </c>
      <c r="S8" s="4">
        <v>2.5</v>
      </c>
      <c r="U8" s="92" t="s">
        <v>223</v>
      </c>
      <c r="V8" s="4" t="s">
        <v>312</v>
      </c>
      <c r="W8" s="100" t="s">
        <v>278</v>
      </c>
      <c r="X8" s="94">
        <f t="shared" si="1"/>
        <v>4800</v>
      </c>
      <c r="Y8" s="101" t="s">
        <v>290</v>
      </c>
      <c r="Z8" s="94">
        <f t="shared" si="2"/>
        <v>4000</v>
      </c>
      <c r="AA8" s="185">
        <v>4100</v>
      </c>
      <c r="AB8" s="185">
        <v>3500</v>
      </c>
      <c r="AC8" s="184">
        <f t="shared" si="3"/>
        <v>0.17073170731707318</v>
      </c>
      <c r="AD8" s="184">
        <f t="shared" si="4"/>
        <v>0.14285714285714285</v>
      </c>
    </row>
    <row r="9" spans="1:30" s="4" customFormat="1" ht="18" customHeight="1" x14ac:dyDescent="0.25">
      <c r="A9" s="92" t="s">
        <v>219</v>
      </c>
      <c r="B9" s="4" t="s">
        <v>309</v>
      </c>
      <c r="C9" s="100" t="s">
        <v>278</v>
      </c>
      <c r="D9" s="94">
        <f>$M$4</f>
        <v>4800</v>
      </c>
      <c r="E9" s="101" t="s">
        <v>290</v>
      </c>
      <c r="F9" s="94">
        <f>$N$4</f>
        <v>4000</v>
      </c>
      <c r="G9" s="185">
        <v>4100</v>
      </c>
      <c r="H9" s="185">
        <v>3500</v>
      </c>
      <c r="I9" s="184">
        <f t="shared" si="5"/>
        <v>0.17073170731707318</v>
      </c>
      <c r="J9" s="184">
        <f t="shared" si="6"/>
        <v>0.14285714285714285</v>
      </c>
      <c r="L9" s="4">
        <v>3</v>
      </c>
      <c r="M9" s="102">
        <f t="shared" si="0"/>
        <v>14400</v>
      </c>
      <c r="N9" s="176">
        <f t="shared" si="0"/>
        <v>12000</v>
      </c>
      <c r="O9" s="103">
        <f t="shared" si="0"/>
        <v>19200</v>
      </c>
      <c r="P9" s="104">
        <v>17400</v>
      </c>
      <c r="Q9" s="105">
        <f t="shared" si="0"/>
        <v>23100</v>
      </c>
      <c r="R9" s="207">
        <f t="shared" si="0"/>
        <v>25500</v>
      </c>
      <c r="S9" s="4">
        <v>3</v>
      </c>
      <c r="U9" s="92" t="s">
        <v>227</v>
      </c>
      <c r="V9" s="4" t="s">
        <v>313</v>
      </c>
      <c r="W9" s="100" t="s">
        <v>278</v>
      </c>
      <c r="X9" s="94">
        <f t="shared" si="1"/>
        <v>4800</v>
      </c>
      <c r="Y9" s="101" t="s">
        <v>290</v>
      </c>
      <c r="Z9" s="94">
        <f t="shared" si="2"/>
        <v>4000</v>
      </c>
      <c r="AA9" s="185">
        <v>4100</v>
      </c>
      <c r="AB9" s="185">
        <v>3500</v>
      </c>
      <c r="AC9" s="184">
        <f t="shared" si="3"/>
        <v>0.17073170731707318</v>
      </c>
      <c r="AD9" s="184">
        <f t="shared" si="4"/>
        <v>0.14285714285714285</v>
      </c>
    </row>
    <row r="10" spans="1:30" s="4" customFormat="1" ht="18" customHeight="1" x14ac:dyDescent="0.25">
      <c r="A10" s="92" t="s">
        <v>220</v>
      </c>
      <c r="B10" s="4" t="s">
        <v>314</v>
      </c>
      <c r="C10" s="93" t="s">
        <v>280</v>
      </c>
      <c r="D10" s="183">
        <f>$O$4</f>
        <v>6400</v>
      </c>
      <c r="E10" s="95" t="s">
        <v>293</v>
      </c>
      <c r="F10" s="94">
        <f>$P$4</f>
        <v>5800</v>
      </c>
      <c r="G10" s="185">
        <v>5100</v>
      </c>
      <c r="H10" s="185">
        <v>3800</v>
      </c>
      <c r="I10" s="184">
        <f t="shared" si="5"/>
        <v>0.25490196078431371</v>
      </c>
      <c r="J10" s="184">
        <f t="shared" si="6"/>
        <v>0.52631578947368418</v>
      </c>
      <c r="L10" s="4">
        <v>4</v>
      </c>
      <c r="M10" s="102">
        <f t="shared" si="0"/>
        <v>19200</v>
      </c>
      <c r="N10" s="176">
        <f t="shared" si="0"/>
        <v>16000</v>
      </c>
      <c r="O10" s="103">
        <f t="shared" si="0"/>
        <v>25600</v>
      </c>
      <c r="P10" s="104">
        <v>23200</v>
      </c>
      <c r="Q10" s="105">
        <f t="shared" si="0"/>
        <v>30800</v>
      </c>
      <c r="R10" s="207">
        <f t="shared" si="0"/>
        <v>34000</v>
      </c>
      <c r="S10" s="4">
        <v>4</v>
      </c>
      <c r="U10" s="92" t="s">
        <v>232</v>
      </c>
      <c r="V10" s="4" t="s">
        <v>315</v>
      </c>
      <c r="W10" s="100" t="s">
        <v>278</v>
      </c>
      <c r="X10" s="94">
        <f t="shared" si="1"/>
        <v>4800</v>
      </c>
      <c r="Y10" s="101" t="s">
        <v>290</v>
      </c>
      <c r="Z10" s="94">
        <f t="shared" si="2"/>
        <v>4000</v>
      </c>
      <c r="AA10" s="185">
        <v>4100</v>
      </c>
      <c r="AB10" s="185">
        <v>3500</v>
      </c>
      <c r="AC10" s="184">
        <f t="shared" si="3"/>
        <v>0.17073170731707318</v>
      </c>
      <c r="AD10" s="184">
        <f t="shared" si="4"/>
        <v>0.14285714285714285</v>
      </c>
    </row>
    <row r="11" spans="1:30" s="4" customFormat="1" ht="18" customHeight="1" x14ac:dyDescent="0.25">
      <c r="A11" s="92" t="s">
        <v>221</v>
      </c>
      <c r="B11" s="4" t="s">
        <v>316</v>
      </c>
      <c r="C11" s="106" t="s">
        <v>282</v>
      </c>
      <c r="D11" s="94">
        <f>$Q$4</f>
        <v>7700</v>
      </c>
      <c r="E11" s="95" t="s">
        <v>293</v>
      </c>
      <c r="F11" s="94">
        <f>$P$4</f>
        <v>5800</v>
      </c>
      <c r="G11" s="185">
        <v>7100</v>
      </c>
      <c r="H11" s="185">
        <v>4500</v>
      </c>
      <c r="I11" s="184">
        <f t="shared" si="5"/>
        <v>8.4507042253521125E-2</v>
      </c>
      <c r="J11" s="184">
        <f t="shared" si="6"/>
        <v>0.28888888888888886</v>
      </c>
      <c r="L11" s="4">
        <v>5</v>
      </c>
      <c r="M11" s="102">
        <f t="shared" si="0"/>
        <v>24000</v>
      </c>
      <c r="N11" s="176">
        <f t="shared" si="0"/>
        <v>20000</v>
      </c>
      <c r="O11" s="103">
        <f t="shared" si="0"/>
        <v>32000</v>
      </c>
      <c r="P11" s="104">
        <v>29000</v>
      </c>
      <c r="Q11" s="105">
        <f t="shared" si="0"/>
        <v>38500</v>
      </c>
      <c r="R11" s="207">
        <f t="shared" si="0"/>
        <v>42500</v>
      </c>
      <c r="S11" s="4">
        <v>5</v>
      </c>
      <c r="U11" s="92" t="s">
        <v>317</v>
      </c>
      <c r="V11" s="4" t="s">
        <v>318</v>
      </c>
      <c r="W11" s="100" t="s">
        <v>278</v>
      </c>
      <c r="X11" s="94">
        <f t="shared" si="1"/>
        <v>4800</v>
      </c>
      <c r="Y11" s="101" t="s">
        <v>290</v>
      </c>
      <c r="Z11" s="94">
        <f t="shared" si="2"/>
        <v>4000</v>
      </c>
      <c r="AA11" s="185">
        <v>4100</v>
      </c>
      <c r="AB11" s="185">
        <v>3500</v>
      </c>
      <c r="AC11" s="184">
        <f t="shared" si="3"/>
        <v>0.17073170731707318</v>
      </c>
      <c r="AD11" s="184">
        <f t="shared" si="4"/>
        <v>0.14285714285714285</v>
      </c>
    </row>
    <row r="12" spans="1:30" s="4" customFormat="1" ht="18" customHeight="1" x14ac:dyDescent="0.25">
      <c r="A12" s="92" t="s">
        <v>222</v>
      </c>
      <c r="B12" s="4" t="s">
        <v>311</v>
      </c>
      <c r="C12" s="100" t="s">
        <v>278</v>
      </c>
      <c r="D12" s="94">
        <f>$M$4</f>
        <v>4800</v>
      </c>
      <c r="E12" s="101" t="s">
        <v>290</v>
      </c>
      <c r="F12" s="94">
        <f>$N$4</f>
        <v>4000</v>
      </c>
      <c r="G12" s="185">
        <v>4100</v>
      </c>
      <c r="H12" s="185">
        <v>3500</v>
      </c>
      <c r="I12" s="184">
        <f t="shared" si="5"/>
        <v>0.17073170731707318</v>
      </c>
      <c r="J12" s="184">
        <f t="shared" si="6"/>
        <v>0.14285714285714285</v>
      </c>
      <c r="L12" s="4">
        <v>7</v>
      </c>
      <c r="M12" s="102">
        <f t="shared" si="0"/>
        <v>33600</v>
      </c>
      <c r="N12" s="176">
        <f t="shared" si="0"/>
        <v>28000</v>
      </c>
      <c r="O12" s="103">
        <f t="shared" si="0"/>
        <v>44800</v>
      </c>
      <c r="P12" s="104">
        <v>40600</v>
      </c>
      <c r="Q12" s="105">
        <f t="shared" si="0"/>
        <v>53900</v>
      </c>
      <c r="R12" s="207">
        <f t="shared" si="0"/>
        <v>59500</v>
      </c>
      <c r="S12" s="4">
        <v>7</v>
      </c>
      <c r="U12" s="92" t="s">
        <v>215</v>
      </c>
      <c r="V12" s="4" t="s">
        <v>306</v>
      </c>
      <c r="W12" s="93" t="s">
        <v>280</v>
      </c>
      <c r="X12" s="94">
        <f t="shared" ref="X12:X23" si="7">$O$4</f>
        <v>6400</v>
      </c>
      <c r="Y12" s="95" t="s">
        <v>293</v>
      </c>
      <c r="Z12" s="94">
        <f>$P$4</f>
        <v>5800</v>
      </c>
      <c r="AA12" s="185">
        <v>6200</v>
      </c>
      <c r="AB12" s="185">
        <v>3800</v>
      </c>
      <c r="AC12" s="184">
        <f t="shared" si="3"/>
        <v>3.2258064516129031E-2</v>
      </c>
      <c r="AD12" s="184">
        <f t="shared" si="4"/>
        <v>0.52631578947368418</v>
      </c>
    </row>
    <row r="13" spans="1:30" s="4" customFormat="1" ht="18" customHeight="1" x14ac:dyDescent="0.25">
      <c r="A13" s="92" t="s">
        <v>223</v>
      </c>
      <c r="B13" s="4" t="s">
        <v>312</v>
      </c>
      <c r="C13" s="100" t="s">
        <v>278</v>
      </c>
      <c r="D13" s="94">
        <f>$M$4</f>
        <v>4800</v>
      </c>
      <c r="E13" s="101" t="s">
        <v>290</v>
      </c>
      <c r="F13" s="94">
        <f>$N$4</f>
        <v>4000</v>
      </c>
      <c r="G13" s="185">
        <v>4100</v>
      </c>
      <c r="H13" s="185">
        <v>3500</v>
      </c>
      <c r="I13" s="184">
        <f t="shared" si="5"/>
        <v>0.17073170731707318</v>
      </c>
      <c r="J13" s="184">
        <f t="shared" si="6"/>
        <v>0.14285714285714285</v>
      </c>
      <c r="L13" s="4">
        <v>10</v>
      </c>
      <c r="M13" s="102">
        <f t="shared" si="0"/>
        <v>48000</v>
      </c>
      <c r="N13" s="176">
        <f t="shared" si="0"/>
        <v>40000</v>
      </c>
      <c r="O13" s="103">
        <f t="shared" si="0"/>
        <v>64000</v>
      </c>
      <c r="P13" s="104">
        <v>58000</v>
      </c>
      <c r="Q13" s="105">
        <f t="shared" si="0"/>
        <v>77000</v>
      </c>
      <c r="R13" s="207">
        <f t="shared" si="0"/>
        <v>85000</v>
      </c>
      <c r="S13" s="4">
        <v>10</v>
      </c>
      <c r="U13" s="92" t="s">
        <v>216</v>
      </c>
      <c r="V13" s="4" t="s">
        <v>308</v>
      </c>
      <c r="W13" s="93" t="s">
        <v>280</v>
      </c>
      <c r="X13" s="94">
        <f t="shared" si="7"/>
        <v>6400</v>
      </c>
      <c r="Y13" s="95" t="s">
        <v>293</v>
      </c>
      <c r="Z13" s="94">
        <f>$P$4</f>
        <v>5800</v>
      </c>
      <c r="AA13" s="185">
        <v>6200</v>
      </c>
      <c r="AB13" s="185">
        <v>3800</v>
      </c>
      <c r="AC13" s="184">
        <f t="shared" si="3"/>
        <v>3.2258064516129031E-2</v>
      </c>
      <c r="AD13" s="184">
        <f t="shared" si="4"/>
        <v>0.52631578947368418</v>
      </c>
    </row>
    <row r="14" spans="1:30" s="4" customFormat="1" ht="18" customHeight="1" x14ac:dyDescent="0.25">
      <c r="A14" s="92" t="s">
        <v>224</v>
      </c>
      <c r="B14" s="4" t="s">
        <v>319</v>
      </c>
      <c r="C14" s="93" t="s">
        <v>280</v>
      </c>
      <c r="D14" s="94">
        <f>$O$4</f>
        <v>6400</v>
      </c>
      <c r="E14" s="95" t="s">
        <v>293</v>
      </c>
      <c r="F14" s="94">
        <f>$P$4</f>
        <v>5800</v>
      </c>
      <c r="G14" s="185">
        <v>6200</v>
      </c>
      <c r="H14" s="185">
        <v>3800</v>
      </c>
      <c r="I14" s="184">
        <f t="shared" si="5"/>
        <v>3.2258064516129031E-2</v>
      </c>
      <c r="J14" s="184">
        <f t="shared" si="6"/>
        <v>0.52631578947368418</v>
      </c>
      <c r="L14" s="4">
        <v>15</v>
      </c>
      <c r="M14" s="102">
        <f t="shared" si="0"/>
        <v>72000</v>
      </c>
      <c r="N14" s="176">
        <f t="shared" si="0"/>
        <v>60000</v>
      </c>
      <c r="O14" s="103">
        <f t="shared" si="0"/>
        <v>96000</v>
      </c>
      <c r="P14" s="104">
        <v>87000</v>
      </c>
      <c r="Q14" s="105">
        <f t="shared" si="0"/>
        <v>115500</v>
      </c>
      <c r="R14" s="207">
        <f t="shared" si="0"/>
        <v>127500</v>
      </c>
      <c r="S14" s="4">
        <v>15</v>
      </c>
      <c r="U14" s="92" t="s">
        <v>220</v>
      </c>
      <c r="V14" s="4" t="s">
        <v>314</v>
      </c>
      <c r="W14" s="93" t="s">
        <v>280</v>
      </c>
      <c r="X14" s="183">
        <f t="shared" si="7"/>
        <v>6400</v>
      </c>
      <c r="Y14" s="95" t="s">
        <v>293</v>
      </c>
      <c r="Z14" s="94">
        <f t="shared" ref="Z14:Z33" si="8">$P$4</f>
        <v>5800</v>
      </c>
      <c r="AA14" s="185">
        <v>5100</v>
      </c>
      <c r="AB14" s="185">
        <v>3800</v>
      </c>
      <c r="AC14" s="184">
        <f t="shared" si="3"/>
        <v>0.25490196078431371</v>
      </c>
      <c r="AD14" s="184">
        <f t="shared" si="4"/>
        <v>0.52631578947368418</v>
      </c>
    </row>
    <row r="15" spans="1:30" s="4" customFormat="1" ht="18" customHeight="1" x14ac:dyDescent="0.25">
      <c r="A15" s="92" t="s">
        <v>225</v>
      </c>
      <c r="B15" s="4" t="s">
        <v>320</v>
      </c>
      <c r="C15" s="106" t="s">
        <v>282</v>
      </c>
      <c r="D15" s="94">
        <f>$Q$4</f>
        <v>7700</v>
      </c>
      <c r="E15" s="95" t="s">
        <v>293</v>
      </c>
      <c r="F15" s="94">
        <f>$P$4</f>
        <v>5800</v>
      </c>
      <c r="G15" s="185">
        <v>7100</v>
      </c>
      <c r="H15" s="185">
        <v>4500</v>
      </c>
      <c r="I15" s="184">
        <f t="shared" si="5"/>
        <v>8.4507042253521125E-2</v>
      </c>
      <c r="J15" s="184">
        <f t="shared" si="6"/>
        <v>0.28888888888888886</v>
      </c>
      <c r="L15" s="4">
        <v>20</v>
      </c>
      <c r="M15" s="102">
        <f t="shared" si="0"/>
        <v>96000</v>
      </c>
      <c r="N15" s="176">
        <f t="shared" si="0"/>
        <v>80000</v>
      </c>
      <c r="O15" s="103">
        <f t="shared" si="0"/>
        <v>128000</v>
      </c>
      <c r="P15" s="104">
        <v>116000</v>
      </c>
      <c r="Q15" s="105">
        <f t="shared" si="0"/>
        <v>154000</v>
      </c>
      <c r="R15" s="207">
        <f t="shared" si="0"/>
        <v>170000</v>
      </c>
      <c r="S15" s="4">
        <v>20</v>
      </c>
      <c r="U15" s="92" t="s">
        <v>224</v>
      </c>
      <c r="V15" s="4" t="s">
        <v>319</v>
      </c>
      <c r="W15" s="93" t="s">
        <v>280</v>
      </c>
      <c r="X15" s="94">
        <f t="shared" si="7"/>
        <v>6400</v>
      </c>
      <c r="Y15" s="95" t="s">
        <v>293</v>
      </c>
      <c r="Z15" s="94">
        <f t="shared" si="8"/>
        <v>5800</v>
      </c>
      <c r="AA15" s="185">
        <v>6200</v>
      </c>
      <c r="AB15" s="185">
        <v>3800</v>
      </c>
      <c r="AC15" s="184">
        <f t="shared" si="3"/>
        <v>3.2258064516129031E-2</v>
      </c>
      <c r="AD15" s="184">
        <f t="shared" si="4"/>
        <v>0.52631578947368418</v>
      </c>
    </row>
    <row r="16" spans="1:30" s="4" customFormat="1" ht="18" customHeight="1" x14ac:dyDescent="0.25">
      <c r="A16" s="92" t="s">
        <v>226</v>
      </c>
      <c r="B16" s="4" t="s">
        <v>321</v>
      </c>
      <c r="C16" s="93" t="s">
        <v>280</v>
      </c>
      <c r="D16" s="183">
        <f>$O$4</f>
        <v>6400</v>
      </c>
      <c r="E16" s="95" t="s">
        <v>293</v>
      </c>
      <c r="F16" s="94">
        <f>$P$4</f>
        <v>5800</v>
      </c>
      <c r="G16" s="185">
        <v>6650</v>
      </c>
      <c r="H16" s="185">
        <v>4500</v>
      </c>
      <c r="I16" s="184">
        <f t="shared" si="5"/>
        <v>3.7593984962406013E-2</v>
      </c>
      <c r="J16" s="184">
        <f t="shared" si="6"/>
        <v>0.28888888888888886</v>
      </c>
      <c r="L16" s="4">
        <v>25</v>
      </c>
      <c r="M16" s="102">
        <f t="shared" si="0"/>
        <v>120000</v>
      </c>
      <c r="N16" s="176">
        <f t="shared" si="0"/>
        <v>100000</v>
      </c>
      <c r="O16" s="103">
        <f t="shared" si="0"/>
        <v>160000</v>
      </c>
      <c r="P16" s="104">
        <v>145000</v>
      </c>
      <c r="Q16" s="105">
        <f t="shared" si="0"/>
        <v>192500</v>
      </c>
      <c r="R16" s="207">
        <f t="shared" si="0"/>
        <v>212500</v>
      </c>
      <c r="S16" s="4">
        <v>25</v>
      </c>
      <c r="U16" s="92" t="s">
        <v>226</v>
      </c>
      <c r="V16" s="4" t="s">
        <v>321</v>
      </c>
      <c r="W16" s="93" t="s">
        <v>280</v>
      </c>
      <c r="X16" s="183">
        <f t="shared" si="7"/>
        <v>6400</v>
      </c>
      <c r="Y16" s="95" t="s">
        <v>293</v>
      </c>
      <c r="Z16" s="94">
        <f t="shared" si="8"/>
        <v>5800</v>
      </c>
      <c r="AA16" s="185">
        <v>6650</v>
      </c>
      <c r="AB16" s="185">
        <v>4500</v>
      </c>
      <c r="AC16" s="184">
        <f t="shared" si="3"/>
        <v>3.7593984962406013E-2</v>
      </c>
      <c r="AD16" s="184">
        <f t="shared" si="4"/>
        <v>0.28888888888888886</v>
      </c>
    </row>
    <row r="17" spans="1:30" s="4" customFormat="1" ht="18" customHeight="1" x14ac:dyDescent="0.25">
      <c r="A17" s="92" t="s">
        <v>227</v>
      </c>
      <c r="B17" s="4" t="s">
        <v>313</v>
      </c>
      <c r="C17" s="100" t="s">
        <v>278</v>
      </c>
      <c r="D17" s="94">
        <f>$M$4</f>
        <v>4800</v>
      </c>
      <c r="E17" s="101" t="s">
        <v>290</v>
      </c>
      <c r="F17" s="94">
        <f>$N$4</f>
        <v>4000</v>
      </c>
      <c r="G17" s="185">
        <v>4100</v>
      </c>
      <c r="H17" s="185">
        <v>3500</v>
      </c>
      <c r="I17" s="184">
        <f t="shared" si="5"/>
        <v>0.17073170731707318</v>
      </c>
      <c r="J17" s="184">
        <f t="shared" si="6"/>
        <v>0.14285714285714285</v>
      </c>
      <c r="L17" s="4">
        <v>30</v>
      </c>
      <c r="M17" s="102">
        <f t="shared" si="0"/>
        <v>144000</v>
      </c>
      <c r="N17" s="176">
        <f t="shared" si="0"/>
        <v>120000</v>
      </c>
      <c r="O17" s="103">
        <f t="shared" si="0"/>
        <v>192000</v>
      </c>
      <c r="P17" s="104">
        <v>174000</v>
      </c>
      <c r="Q17" s="105">
        <f t="shared" si="0"/>
        <v>231000</v>
      </c>
      <c r="R17" s="207">
        <f t="shared" si="0"/>
        <v>255000</v>
      </c>
      <c r="S17" s="4">
        <v>30</v>
      </c>
      <c r="U17" s="92" t="s">
        <v>231</v>
      </c>
      <c r="V17" s="4" t="s">
        <v>322</v>
      </c>
      <c r="W17" s="93" t="s">
        <v>280</v>
      </c>
      <c r="X17" s="94">
        <f t="shared" si="7"/>
        <v>6400</v>
      </c>
      <c r="Y17" s="95" t="s">
        <v>293</v>
      </c>
      <c r="Z17" s="94">
        <f t="shared" si="8"/>
        <v>5800</v>
      </c>
      <c r="AA17" s="185">
        <v>6200</v>
      </c>
      <c r="AB17" s="185">
        <v>3800</v>
      </c>
      <c r="AC17" s="184">
        <f t="shared" si="3"/>
        <v>3.2258064516129031E-2</v>
      </c>
      <c r="AD17" s="184">
        <f t="shared" si="4"/>
        <v>0.52631578947368418</v>
      </c>
    </row>
    <row r="18" spans="1:30" s="4" customFormat="1" ht="18" customHeight="1" x14ac:dyDescent="0.25">
      <c r="A18" s="92" t="s">
        <v>228</v>
      </c>
      <c r="B18" s="4" t="s">
        <v>324</v>
      </c>
      <c r="C18" s="106" t="s">
        <v>282</v>
      </c>
      <c r="D18" s="94">
        <f>$Q$4</f>
        <v>7700</v>
      </c>
      <c r="E18" s="95" t="s">
        <v>293</v>
      </c>
      <c r="F18" s="94">
        <f>$P$4</f>
        <v>5800</v>
      </c>
      <c r="G18" s="185">
        <v>7100</v>
      </c>
      <c r="H18" s="185">
        <v>4500</v>
      </c>
      <c r="I18" s="184">
        <f t="shared" si="5"/>
        <v>8.4507042253521125E-2</v>
      </c>
      <c r="J18" s="184">
        <f t="shared" si="6"/>
        <v>0.28888888888888886</v>
      </c>
      <c r="L18" s="4">
        <v>40</v>
      </c>
      <c r="M18" s="102">
        <f t="shared" si="0"/>
        <v>192000</v>
      </c>
      <c r="N18" s="176">
        <f t="shared" si="0"/>
        <v>160000</v>
      </c>
      <c r="O18" s="103">
        <f t="shared" si="0"/>
        <v>256000</v>
      </c>
      <c r="P18" s="104">
        <v>232000</v>
      </c>
      <c r="Q18" s="105">
        <f t="shared" si="0"/>
        <v>308000</v>
      </c>
      <c r="R18" s="207">
        <f t="shared" si="0"/>
        <v>340000</v>
      </c>
      <c r="S18" s="4">
        <v>40</v>
      </c>
      <c r="U18" s="92" t="s">
        <v>233</v>
      </c>
      <c r="V18" s="4" t="s">
        <v>323</v>
      </c>
      <c r="W18" s="93" t="s">
        <v>280</v>
      </c>
      <c r="X18" s="94">
        <f t="shared" si="7"/>
        <v>6400</v>
      </c>
      <c r="Y18" s="95" t="s">
        <v>293</v>
      </c>
      <c r="Z18" s="94">
        <f t="shared" si="8"/>
        <v>5800</v>
      </c>
      <c r="AA18" s="185">
        <v>6200</v>
      </c>
      <c r="AB18" s="185">
        <v>3800</v>
      </c>
      <c r="AC18" s="184">
        <f t="shared" si="3"/>
        <v>3.2258064516129031E-2</v>
      </c>
      <c r="AD18" s="184">
        <f t="shared" si="4"/>
        <v>0.52631578947368418</v>
      </c>
    </row>
    <row r="19" spans="1:30" s="4" customFormat="1" ht="18" customHeight="1" x14ac:dyDescent="0.25">
      <c r="A19" s="92" t="s">
        <v>229</v>
      </c>
      <c r="B19" s="4" t="s">
        <v>326</v>
      </c>
      <c r="C19" s="106" t="s">
        <v>282</v>
      </c>
      <c r="D19" s="94">
        <f>$Q$4</f>
        <v>7700</v>
      </c>
      <c r="E19" s="95" t="s">
        <v>293</v>
      </c>
      <c r="F19" s="94">
        <f>$P$4</f>
        <v>5800</v>
      </c>
      <c r="G19" s="185">
        <v>7100</v>
      </c>
      <c r="H19" s="185">
        <v>4500</v>
      </c>
      <c r="I19" s="184">
        <f t="shared" si="5"/>
        <v>8.4507042253521125E-2</v>
      </c>
      <c r="J19" s="184">
        <f t="shared" si="6"/>
        <v>0.28888888888888886</v>
      </c>
      <c r="L19" s="4">
        <v>50</v>
      </c>
      <c r="M19" s="102">
        <f t="shared" si="0"/>
        <v>240000</v>
      </c>
      <c r="N19" s="176">
        <f t="shared" si="0"/>
        <v>200000</v>
      </c>
      <c r="O19" s="103">
        <f t="shared" si="0"/>
        <v>320000</v>
      </c>
      <c r="P19" s="104">
        <v>290000</v>
      </c>
      <c r="Q19" s="105">
        <f t="shared" si="0"/>
        <v>385000</v>
      </c>
      <c r="R19" s="207">
        <f t="shared" si="0"/>
        <v>425000</v>
      </c>
      <c r="S19" s="4">
        <v>50</v>
      </c>
      <c r="U19" s="92" t="s">
        <v>234</v>
      </c>
      <c r="V19" s="4" t="s">
        <v>325</v>
      </c>
      <c r="W19" s="93" t="s">
        <v>280</v>
      </c>
      <c r="X19" s="94">
        <f t="shared" si="7"/>
        <v>6400</v>
      </c>
      <c r="Y19" s="95" t="s">
        <v>293</v>
      </c>
      <c r="Z19" s="94">
        <f t="shared" si="8"/>
        <v>5800</v>
      </c>
      <c r="AA19" s="185">
        <v>6200</v>
      </c>
      <c r="AB19" s="185">
        <v>3800</v>
      </c>
      <c r="AC19" s="184">
        <f t="shared" si="3"/>
        <v>3.2258064516129031E-2</v>
      </c>
      <c r="AD19" s="184">
        <f t="shared" si="4"/>
        <v>0.52631578947368418</v>
      </c>
    </row>
    <row r="20" spans="1:30" s="4" customFormat="1" ht="18" customHeight="1" x14ac:dyDescent="0.25">
      <c r="A20" s="92" t="s">
        <v>230</v>
      </c>
      <c r="B20" s="4" t="s">
        <v>284</v>
      </c>
      <c r="C20" s="113" t="s">
        <v>283</v>
      </c>
      <c r="D20" s="94">
        <f>$R$4</f>
        <v>8500</v>
      </c>
      <c r="E20" s="95" t="s">
        <v>293</v>
      </c>
      <c r="F20" s="94">
        <f>$P$4</f>
        <v>5800</v>
      </c>
      <c r="G20" s="185">
        <v>7100</v>
      </c>
      <c r="H20" s="185">
        <v>4500</v>
      </c>
      <c r="I20" s="184">
        <f t="shared" si="5"/>
        <v>0.19718309859154928</v>
      </c>
      <c r="J20" s="184">
        <f t="shared" si="6"/>
        <v>0.28888888888888886</v>
      </c>
      <c r="L20" s="4">
        <v>100</v>
      </c>
      <c r="M20" s="107">
        <f t="shared" si="0"/>
        <v>480000</v>
      </c>
      <c r="N20" s="177">
        <f t="shared" si="0"/>
        <v>400000</v>
      </c>
      <c r="O20" s="108">
        <f t="shared" si="0"/>
        <v>640000</v>
      </c>
      <c r="P20" s="109">
        <v>580000</v>
      </c>
      <c r="Q20" s="110">
        <f t="shared" si="0"/>
        <v>770000</v>
      </c>
      <c r="R20" s="208">
        <f t="shared" si="0"/>
        <v>850000</v>
      </c>
      <c r="S20" s="4">
        <v>100</v>
      </c>
      <c r="U20" s="92" t="s">
        <v>235</v>
      </c>
      <c r="V20" s="4" t="s">
        <v>327</v>
      </c>
      <c r="W20" s="93" t="s">
        <v>280</v>
      </c>
      <c r="X20" s="94">
        <f t="shared" si="7"/>
        <v>6400</v>
      </c>
      <c r="Y20" s="95" t="s">
        <v>293</v>
      </c>
      <c r="Z20" s="94">
        <f t="shared" si="8"/>
        <v>5800</v>
      </c>
      <c r="AA20" s="185">
        <v>6200</v>
      </c>
      <c r="AB20" s="185">
        <v>3800</v>
      </c>
      <c r="AC20" s="184">
        <f t="shared" si="3"/>
        <v>3.2258064516129031E-2</v>
      </c>
      <c r="AD20" s="184">
        <f t="shared" si="4"/>
        <v>0.52631578947368418</v>
      </c>
    </row>
    <row r="21" spans="1:30" s="4" customFormat="1" ht="18" customHeight="1" x14ac:dyDescent="0.25">
      <c r="A21" s="92" t="s">
        <v>231</v>
      </c>
      <c r="B21" s="4" t="s">
        <v>322</v>
      </c>
      <c r="C21" s="93" t="s">
        <v>280</v>
      </c>
      <c r="D21" s="94">
        <f>$O$4</f>
        <v>6400</v>
      </c>
      <c r="E21" s="95" t="s">
        <v>293</v>
      </c>
      <c r="F21" s="94">
        <f>$P$4</f>
        <v>5800</v>
      </c>
      <c r="G21" s="185">
        <v>6200</v>
      </c>
      <c r="H21" s="185">
        <v>3800</v>
      </c>
      <c r="I21" s="184">
        <f t="shared" si="5"/>
        <v>3.2258064516129031E-2</v>
      </c>
      <c r="J21" s="184">
        <f t="shared" si="6"/>
        <v>0.52631578947368418</v>
      </c>
      <c r="M21" s="111"/>
      <c r="N21" s="111"/>
      <c r="O21" s="111"/>
      <c r="P21" s="111"/>
      <c r="Q21" s="111"/>
      <c r="R21" s="111"/>
      <c r="U21" s="92" t="s">
        <v>236</v>
      </c>
      <c r="V21" s="4" t="s">
        <v>328</v>
      </c>
      <c r="W21" s="93" t="s">
        <v>280</v>
      </c>
      <c r="X21" s="94">
        <f t="shared" si="7"/>
        <v>6400</v>
      </c>
      <c r="Y21" s="95" t="s">
        <v>293</v>
      </c>
      <c r="Z21" s="94">
        <f t="shared" si="8"/>
        <v>5800</v>
      </c>
      <c r="AA21" s="185">
        <v>6200</v>
      </c>
      <c r="AB21" s="185">
        <v>3800</v>
      </c>
      <c r="AC21" s="184">
        <f t="shared" si="3"/>
        <v>3.2258064516129031E-2</v>
      </c>
      <c r="AD21" s="184">
        <f t="shared" si="4"/>
        <v>0.52631578947368418</v>
      </c>
    </row>
    <row r="22" spans="1:30" s="4" customFormat="1" ht="18" customHeight="1" x14ac:dyDescent="0.25">
      <c r="A22" s="92" t="s">
        <v>232</v>
      </c>
      <c r="B22" s="4" t="s">
        <v>315</v>
      </c>
      <c r="C22" s="100" t="s">
        <v>278</v>
      </c>
      <c r="D22" s="94">
        <f>$M$4</f>
        <v>4800</v>
      </c>
      <c r="E22" s="101" t="s">
        <v>290</v>
      </c>
      <c r="F22" s="94">
        <f>$N$4</f>
        <v>4000</v>
      </c>
      <c r="G22" s="185">
        <v>4100</v>
      </c>
      <c r="H22" s="185">
        <v>3500</v>
      </c>
      <c r="I22" s="184">
        <f t="shared" si="5"/>
        <v>0.17073170731707318</v>
      </c>
      <c r="J22" s="184">
        <f t="shared" si="6"/>
        <v>0.14285714285714285</v>
      </c>
      <c r="M22" s="111"/>
      <c r="N22" s="111"/>
      <c r="O22" s="111"/>
      <c r="P22" s="111"/>
      <c r="Q22" s="111"/>
      <c r="R22" s="111"/>
      <c r="U22" s="92" t="s">
        <v>237</v>
      </c>
      <c r="V22" s="4" t="s">
        <v>329</v>
      </c>
      <c r="W22" s="93" t="s">
        <v>280</v>
      </c>
      <c r="X22" s="94">
        <f t="shared" si="7"/>
        <v>6400</v>
      </c>
      <c r="Y22" s="95" t="s">
        <v>293</v>
      </c>
      <c r="Z22" s="94">
        <f t="shared" si="8"/>
        <v>5800</v>
      </c>
      <c r="AA22" s="185">
        <v>6200</v>
      </c>
      <c r="AB22" s="185">
        <v>3800</v>
      </c>
      <c r="AC22" s="184">
        <f t="shared" si="3"/>
        <v>3.2258064516129031E-2</v>
      </c>
      <c r="AD22" s="184">
        <f t="shared" si="4"/>
        <v>0.52631578947368418</v>
      </c>
    </row>
    <row r="23" spans="1:30" s="4" customFormat="1" ht="18" customHeight="1" x14ac:dyDescent="0.25">
      <c r="A23" s="92" t="s">
        <v>233</v>
      </c>
      <c r="B23" s="4" t="s">
        <v>323</v>
      </c>
      <c r="C23" s="93" t="s">
        <v>280</v>
      </c>
      <c r="D23" s="94">
        <f t="shared" ref="D23:D28" si="9">$O$4</f>
        <v>6400</v>
      </c>
      <c r="E23" s="95" t="s">
        <v>293</v>
      </c>
      <c r="F23" s="94">
        <f t="shared" ref="F23:F32" si="10">$P$4</f>
        <v>5800</v>
      </c>
      <c r="G23" s="185">
        <v>6200</v>
      </c>
      <c r="H23" s="185">
        <v>3800</v>
      </c>
      <c r="I23" s="184">
        <f t="shared" si="5"/>
        <v>3.2258064516129031E-2</v>
      </c>
      <c r="J23" s="184">
        <f t="shared" si="6"/>
        <v>0.52631578947368418</v>
      </c>
      <c r="L23" s="187" t="s">
        <v>342</v>
      </c>
      <c r="M23" s="437" t="s">
        <v>341</v>
      </c>
      <c r="N23" s="437"/>
      <c r="O23" s="437"/>
      <c r="P23" s="437"/>
      <c r="Q23" s="437"/>
      <c r="R23" s="437"/>
      <c r="U23" s="92" t="s">
        <v>238</v>
      </c>
      <c r="V23" s="4" t="s">
        <v>330</v>
      </c>
      <c r="W23" s="93" t="s">
        <v>280</v>
      </c>
      <c r="X23" s="94">
        <f t="shared" si="7"/>
        <v>6400</v>
      </c>
      <c r="Y23" s="95" t="s">
        <v>293</v>
      </c>
      <c r="Z23" s="94">
        <f t="shared" si="8"/>
        <v>5800</v>
      </c>
      <c r="AA23" s="185">
        <v>6200</v>
      </c>
      <c r="AB23" s="185">
        <v>3800</v>
      </c>
      <c r="AC23" s="184">
        <f t="shared" si="3"/>
        <v>3.2258064516129031E-2</v>
      </c>
      <c r="AD23" s="184">
        <f t="shared" si="4"/>
        <v>0.52631578947368418</v>
      </c>
    </row>
    <row r="24" spans="1:30" s="4" customFormat="1" ht="18" customHeight="1" x14ac:dyDescent="0.25">
      <c r="A24" s="92" t="s">
        <v>234</v>
      </c>
      <c r="B24" s="4" t="s">
        <v>325</v>
      </c>
      <c r="C24" s="93" t="s">
        <v>280</v>
      </c>
      <c r="D24" s="94">
        <f t="shared" si="9"/>
        <v>6400</v>
      </c>
      <c r="E24" s="95" t="s">
        <v>293</v>
      </c>
      <c r="F24" s="94">
        <f t="shared" si="10"/>
        <v>5800</v>
      </c>
      <c r="G24" s="185">
        <v>6200</v>
      </c>
      <c r="H24" s="185">
        <v>3800</v>
      </c>
      <c r="I24" s="184">
        <f t="shared" si="5"/>
        <v>3.2258064516129031E-2</v>
      </c>
      <c r="J24" s="184">
        <f t="shared" si="6"/>
        <v>0.52631578947368418</v>
      </c>
      <c r="M24" s="437"/>
      <c r="N24" s="437"/>
      <c r="O24" s="437"/>
      <c r="P24" s="437"/>
      <c r="Q24" s="437"/>
      <c r="R24" s="437"/>
      <c r="U24" s="92" t="s">
        <v>390</v>
      </c>
      <c r="V24" s="4" t="s">
        <v>391</v>
      </c>
      <c r="W24" s="106" t="s">
        <v>282</v>
      </c>
      <c r="X24" s="94">
        <f>$Q$4</f>
        <v>7700</v>
      </c>
      <c r="Y24" s="95" t="s">
        <v>293</v>
      </c>
      <c r="Z24" s="94">
        <f t="shared" si="8"/>
        <v>5800</v>
      </c>
      <c r="AA24" s="412" t="s">
        <v>392</v>
      </c>
      <c r="AB24" s="412" t="s">
        <v>392</v>
      </c>
      <c r="AC24" s="184" t="s">
        <v>393</v>
      </c>
      <c r="AD24" s="184" t="s">
        <v>393</v>
      </c>
    </row>
    <row r="25" spans="1:30" s="4" customFormat="1" ht="18" customHeight="1" x14ac:dyDescent="0.25">
      <c r="A25" s="92" t="s">
        <v>235</v>
      </c>
      <c r="B25" s="4" t="s">
        <v>327</v>
      </c>
      <c r="C25" s="93" t="s">
        <v>280</v>
      </c>
      <c r="D25" s="94">
        <f t="shared" si="9"/>
        <v>6400</v>
      </c>
      <c r="E25" s="95" t="s">
        <v>293</v>
      </c>
      <c r="F25" s="94">
        <f t="shared" si="10"/>
        <v>5800</v>
      </c>
      <c r="G25" s="185">
        <v>6200</v>
      </c>
      <c r="H25" s="185">
        <v>3800</v>
      </c>
      <c r="I25" s="184">
        <f t="shared" si="5"/>
        <v>3.2258064516129031E-2</v>
      </c>
      <c r="J25" s="184">
        <f t="shared" si="6"/>
        <v>0.52631578947368418</v>
      </c>
      <c r="M25" s="86"/>
      <c r="N25" s="87"/>
      <c r="O25" s="111"/>
      <c r="P25" s="111"/>
      <c r="Q25" s="111"/>
      <c r="R25" s="111"/>
      <c r="U25" s="92" t="s">
        <v>217</v>
      </c>
      <c r="V25" s="4" t="s">
        <v>310</v>
      </c>
      <c r="W25" s="106" t="s">
        <v>282</v>
      </c>
      <c r="X25" s="94">
        <f t="shared" ref="X25:X32" si="11">$Q$4</f>
        <v>7700</v>
      </c>
      <c r="Y25" s="95" t="s">
        <v>293</v>
      </c>
      <c r="Z25" s="94">
        <f t="shared" si="8"/>
        <v>5800</v>
      </c>
      <c r="AA25" s="185">
        <v>7100</v>
      </c>
      <c r="AB25" s="185">
        <v>4500</v>
      </c>
      <c r="AC25" s="184">
        <f t="shared" si="3"/>
        <v>8.4507042253521125E-2</v>
      </c>
      <c r="AD25" s="184">
        <f t="shared" si="4"/>
        <v>0.28888888888888886</v>
      </c>
    </row>
    <row r="26" spans="1:30" s="4" customFormat="1" ht="18" customHeight="1" x14ac:dyDescent="0.25">
      <c r="A26" s="92" t="s">
        <v>236</v>
      </c>
      <c r="B26" s="4" t="s">
        <v>328</v>
      </c>
      <c r="C26" s="93" t="s">
        <v>280</v>
      </c>
      <c r="D26" s="94">
        <f t="shared" si="9"/>
        <v>6400</v>
      </c>
      <c r="E26" s="95" t="s">
        <v>293</v>
      </c>
      <c r="F26" s="94">
        <f t="shared" si="10"/>
        <v>5800</v>
      </c>
      <c r="G26" s="185">
        <v>6200</v>
      </c>
      <c r="H26" s="185">
        <v>3800</v>
      </c>
      <c r="I26" s="184">
        <f t="shared" si="5"/>
        <v>3.2258064516129031E-2</v>
      </c>
      <c r="J26" s="184">
        <f t="shared" si="6"/>
        <v>0.52631578947368418</v>
      </c>
      <c r="M26" s="88"/>
      <c r="N26" s="89"/>
      <c r="O26" s="111"/>
      <c r="P26" s="111"/>
      <c r="Q26" s="111"/>
      <c r="R26" s="111"/>
      <c r="U26" s="92" t="s">
        <v>221</v>
      </c>
      <c r="V26" s="4" t="s">
        <v>316</v>
      </c>
      <c r="W26" s="106" t="s">
        <v>282</v>
      </c>
      <c r="X26" s="94">
        <f t="shared" si="11"/>
        <v>7700</v>
      </c>
      <c r="Y26" s="95" t="s">
        <v>293</v>
      </c>
      <c r="Z26" s="94">
        <f t="shared" si="8"/>
        <v>5800</v>
      </c>
      <c r="AA26" s="185">
        <v>7100</v>
      </c>
      <c r="AB26" s="185">
        <v>4500</v>
      </c>
      <c r="AC26" s="184">
        <f t="shared" si="3"/>
        <v>8.4507042253521125E-2</v>
      </c>
      <c r="AD26" s="184">
        <f t="shared" si="4"/>
        <v>0.28888888888888886</v>
      </c>
    </row>
    <row r="27" spans="1:30" s="4" customFormat="1" ht="18" customHeight="1" x14ac:dyDescent="0.25">
      <c r="A27" s="92" t="s">
        <v>237</v>
      </c>
      <c r="B27" s="4" t="s">
        <v>329</v>
      </c>
      <c r="C27" s="93" t="s">
        <v>280</v>
      </c>
      <c r="D27" s="94">
        <f t="shared" si="9"/>
        <v>6400</v>
      </c>
      <c r="E27" s="95" t="s">
        <v>293</v>
      </c>
      <c r="F27" s="94">
        <f t="shared" si="10"/>
        <v>5800</v>
      </c>
      <c r="G27" s="185">
        <v>6200</v>
      </c>
      <c r="H27" s="185">
        <v>3800</v>
      </c>
      <c r="I27" s="184">
        <f t="shared" si="5"/>
        <v>3.2258064516129031E-2</v>
      </c>
      <c r="J27" s="184">
        <f t="shared" si="6"/>
        <v>0.52631578947368418</v>
      </c>
      <c r="M27" s="92"/>
      <c r="O27" s="111"/>
      <c r="P27" s="111"/>
      <c r="Q27" s="111"/>
      <c r="R27" s="111"/>
      <c r="U27" s="92" t="s">
        <v>225</v>
      </c>
      <c r="V27" s="4" t="s">
        <v>320</v>
      </c>
      <c r="W27" s="106" t="s">
        <v>282</v>
      </c>
      <c r="X27" s="94">
        <f t="shared" si="11"/>
        <v>7700</v>
      </c>
      <c r="Y27" s="95" t="s">
        <v>293</v>
      </c>
      <c r="Z27" s="94">
        <f t="shared" si="8"/>
        <v>5800</v>
      </c>
      <c r="AA27" s="185">
        <v>7100</v>
      </c>
      <c r="AB27" s="185">
        <v>4500</v>
      </c>
      <c r="AC27" s="184">
        <f t="shared" si="3"/>
        <v>8.4507042253521125E-2</v>
      </c>
      <c r="AD27" s="184">
        <f t="shared" si="4"/>
        <v>0.28888888888888886</v>
      </c>
    </row>
    <row r="28" spans="1:30" s="4" customFormat="1" ht="18" customHeight="1" x14ac:dyDescent="0.25">
      <c r="A28" s="92" t="s">
        <v>238</v>
      </c>
      <c r="B28" s="4" t="s">
        <v>330</v>
      </c>
      <c r="C28" s="93" t="s">
        <v>280</v>
      </c>
      <c r="D28" s="94">
        <f t="shared" si="9"/>
        <v>6400</v>
      </c>
      <c r="E28" s="95" t="s">
        <v>293</v>
      </c>
      <c r="F28" s="94">
        <f t="shared" si="10"/>
        <v>5800</v>
      </c>
      <c r="G28" s="185">
        <v>6200</v>
      </c>
      <c r="H28" s="185">
        <v>3800</v>
      </c>
      <c r="I28" s="184">
        <f t="shared" si="5"/>
        <v>3.2258064516129031E-2</v>
      </c>
      <c r="J28" s="184">
        <f t="shared" si="6"/>
        <v>0.52631578947368418</v>
      </c>
      <c r="M28" s="92"/>
      <c r="O28" s="111"/>
      <c r="P28" s="111"/>
      <c r="Q28" s="111"/>
      <c r="R28" s="111"/>
      <c r="U28" s="92" t="s">
        <v>228</v>
      </c>
      <c r="V28" s="4" t="s">
        <v>324</v>
      </c>
      <c r="W28" s="106" t="s">
        <v>282</v>
      </c>
      <c r="X28" s="94">
        <f t="shared" si="11"/>
        <v>7700</v>
      </c>
      <c r="Y28" s="95" t="s">
        <v>293</v>
      </c>
      <c r="Z28" s="94">
        <f t="shared" si="8"/>
        <v>5800</v>
      </c>
      <c r="AA28" s="185">
        <v>7100</v>
      </c>
      <c r="AB28" s="185">
        <v>4500</v>
      </c>
      <c r="AC28" s="184">
        <f t="shared" si="3"/>
        <v>8.4507042253521125E-2</v>
      </c>
      <c r="AD28" s="184">
        <f t="shared" si="4"/>
        <v>0.28888888888888886</v>
      </c>
    </row>
    <row r="29" spans="1:30" s="4" customFormat="1" ht="18" customHeight="1" x14ac:dyDescent="0.25">
      <c r="A29" s="92" t="s">
        <v>239</v>
      </c>
      <c r="B29" s="4" t="s">
        <v>332</v>
      </c>
      <c r="C29" s="106" t="s">
        <v>282</v>
      </c>
      <c r="D29" s="94">
        <f>$Q$4</f>
        <v>7700</v>
      </c>
      <c r="E29" s="95" t="s">
        <v>293</v>
      </c>
      <c r="F29" s="94">
        <f t="shared" si="10"/>
        <v>5800</v>
      </c>
      <c r="G29" s="185">
        <v>7100</v>
      </c>
      <c r="H29" s="185">
        <v>4500</v>
      </c>
      <c r="I29" s="184">
        <f t="shared" si="5"/>
        <v>8.4507042253521125E-2</v>
      </c>
      <c r="J29" s="184">
        <f t="shared" si="6"/>
        <v>0.28888888888888886</v>
      </c>
      <c r="M29" s="92"/>
      <c r="O29" s="111"/>
      <c r="P29" s="111"/>
      <c r="Q29" s="111"/>
      <c r="R29" s="111"/>
      <c r="U29" s="92" t="s">
        <v>229</v>
      </c>
      <c r="V29" s="4" t="s">
        <v>326</v>
      </c>
      <c r="W29" s="106" t="s">
        <v>282</v>
      </c>
      <c r="X29" s="94">
        <f t="shared" si="11"/>
        <v>7700</v>
      </c>
      <c r="Y29" s="95" t="s">
        <v>293</v>
      </c>
      <c r="Z29" s="94">
        <f t="shared" si="8"/>
        <v>5800</v>
      </c>
      <c r="AA29" s="185">
        <v>7100</v>
      </c>
      <c r="AB29" s="185">
        <v>4500</v>
      </c>
      <c r="AC29" s="184">
        <f t="shared" si="3"/>
        <v>8.4507042253521125E-2</v>
      </c>
      <c r="AD29" s="184">
        <f t="shared" si="4"/>
        <v>0.28888888888888886</v>
      </c>
    </row>
    <row r="30" spans="1:30" s="4" customFormat="1" ht="18" customHeight="1" x14ac:dyDescent="0.25">
      <c r="A30" s="92" t="s">
        <v>240</v>
      </c>
      <c r="B30" s="4" t="s">
        <v>333</v>
      </c>
      <c r="C30" s="106" t="s">
        <v>282</v>
      </c>
      <c r="D30" s="94">
        <f>$Q$4</f>
        <v>7700</v>
      </c>
      <c r="E30" s="95" t="s">
        <v>293</v>
      </c>
      <c r="F30" s="94">
        <f t="shared" si="10"/>
        <v>5800</v>
      </c>
      <c r="G30" s="185">
        <v>7100</v>
      </c>
      <c r="H30" s="185">
        <v>4500</v>
      </c>
      <c r="I30" s="184">
        <f t="shared" si="5"/>
        <v>8.4507042253521125E-2</v>
      </c>
      <c r="J30" s="184">
        <f t="shared" si="6"/>
        <v>0.28888888888888886</v>
      </c>
      <c r="M30" s="92"/>
      <c r="O30" s="111"/>
      <c r="P30" s="111"/>
      <c r="Q30" s="111"/>
      <c r="R30" s="111"/>
      <c r="U30" s="92" t="s">
        <v>239</v>
      </c>
      <c r="V30" s="4" t="s">
        <v>332</v>
      </c>
      <c r="W30" s="106" t="s">
        <v>282</v>
      </c>
      <c r="X30" s="94">
        <f t="shared" si="11"/>
        <v>7700</v>
      </c>
      <c r="Y30" s="95" t="s">
        <v>293</v>
      </c>
      <c r="Z30" s="94">
        <f t="shared" si="8"/>
        <v>5800</v>
      </c>
      <c r="AA30" s="185">
        <v>7100</v>
      </c>
      <c r="AB30" s="185">
        <v>4500</v>
      </c>
      <c r="AC30" s="184">
        <f t="shared" si="3"/>
        <v>8.4507042253521125E-2</v>
      </c>
      <c r="AD30" s="184">
        <f t="shared" si="4"/>
        <v>0.28888888888888886</v>
      </c>
    </row>
    <row r="31" spans="1:30" s="4" customFormat="1" ht="18" customHeight="1" x14ac:dyDescent="0.25">
      <c r="A31" s="92" t="s">
        <v>241</v>
      </c>
      <c r="B31" s="4" t="s">
        <v>331</v>
      </c>
      <c r="C31" s="106" t="s">
        <v>282</v>
      </c>
      <c r="D31" s="94">
        <f>$Q$4</f>
        <v>7700</v>
      </c>
      <c r="E31" s="95" t="s">
        <v>293</v>
      </c>
      <c r="F31" s="94">
        <f t="shared" si="10"/>
        <v>5800</v>
      </c>
      <c r="G31" s="185">
        <v>6200</v>
      </c>
      <c r="H31" s="185">
        <v>3800</v>
      </c>
      <c r="I31" s="184">
        <f t="shared" ref="I31" si="12">ABS((G31-D31)/G31)</f>
        <v>0.24193548387096775</v>
      </c>
      <c r="J31" s="184">
        <f t="shared" ref="J31" si="13">ABS((H31-F31)/H31)</f>
        <v>0.52631578947368418</v>
      </c>
      <c r="M31" s="92"/>
      <c r="O31" s="111"/>
      <c r="P31" s="111"/>
      <c r="Q31" s="111"/>
      <c r="R31" s="111"/>
      <c r="U31" s="92" t="s">
        <v>240</v>
      </c>
      <c r="V31" s="4" t="s">
        <v>333</v>
      </c>
      <c r="W31" s="106" t="s">
        <v>282</v>
      </c>
      <c r="X31" s="94">
        <f t="shared" si="11"/>
        <v>7700</v>
      </c>
      <c r="Y31" s="95" t="s">
        <v>293</v>
      </c>
      <c r="Z31" s="94">
        <f t="shared" si="8"/>
        <v>5800</v>
      </c>
      <c r="AA31" s="185">
        <v>7100</v>
      </c>
      <c r="AB31" s="185">
        <v>4500</v>
      </c>
      <c r="AC31" s="184">
        <f t="shared" si="3"/>
        <v>8.4507042253521125E-2</v>
      </c>
      <c r="AD31" s="184">
        <f t="shared" si="4"/>
        <v>0.28888888888888886</v>
      </c>
    </row>
    <row r="32" spans="1:30" s="4" customFormat="1" ht="18" customHeight="1" x14ac:dyDescent="0.25">
      <c r="A32" s="92" t="s">
        <v>390</v>
      </c>
      <c r="B32" s="4" t="s">
        <v>391</v>
      </c>
      <c r="C32" s="106" t="s">
        <v>282</v>
      </c>
      <c r="D32" s="94">
        <f>$Q$4</f>
        <v>7700</v>
      </c>
      <c r="E32" s="95" t="s">
        <v>293</v>
      </c>
      <c r="F32" s="94">
        <f t="shared" si="10"/>
        <v>5800</v>
      </c>
      <c r="G32" s="412" t="s">
        <v>392</v>
      </c>
      <c r="H32" s="412" t="s">
        <v>392</v>
      </c>
      <c r="I32" s="184" t="s">
        <v>393</v>
      </c>
      <c r="J32" s="184" t="s">
        <v>393</v>
      </c>
      <c r="M32" s="92"/>
      <c r="O32" s="111"/>
      <c r="P32" s="111"/>
      <c r="Q32" s="111"/>
      <c r="R32" s="111"/>
      <c r="U32" s="92" t="s">
        <v>241</v>
      </c>
      <c r="V32" s="4" t="s">
        <v>331</v>
      </c>
      <c r="W32" s="106" t="s">
        <v>282</v>
      </c>
      <c r="X32" s="94">
        <f t="shared" si="11"/>
        <v>7700</v>
      </c>
      <c r="Y32" s="95" t="s">
        <v>293</v>
      </c>
      <c r="Z32" s="94">
        <f t="shared" si="8"/>
        <v>5800</v>
      </c>
      <c r="AA32" s="185">
        <v>6200</v>
      </c>
      <c r="AB32" s="185">
        <v>3800</v>
      </c>
      <c r="AC32" s="184">
        <f>ABS((AA32-X32)/AA32)</f>
        <v>0.24193548387096775</v>
      </c>
      <c r="AD32" s="184">
        <f>ABS((AB32-Z32)/AB32)</f>
        <v>0.52631578947368418</v>
      </c>
    </row>
    <row r="33" spans="1:30" s="4" customFormat="1" ht="18" customHeight="1" x14ac:dyDescent="0.25">
      <c r="A33" s="92" t="s">
        <v>317</v>
      </c>
      <c r="B33" s="4" t="s">
        <v>318</v>
      </c>
      <c r="C33" s="100" t="s">
        <v>278</v>
      </c>
      <c r="D33" s="94">
        <f>$M$4</f>
        <v>4800</v>
      </c>
      <c r="E33" s="101" t="s">
        <v>290</v>
      </c>
      <c r="F33" s="94">
        <f>$N$4</f>
        <v>4000</v>
      </c>
      <c r="G33" s="185">
        <v>4100</v>
      </c>
      <c r="H33" s="185">
        <v>3500</v>
      </c>
      <c r="I33" s="184">
        <f t="shared" si="5"/>
        <v>0.17073170731707318</v>
      </c>
      <c r="J33" s="184">
        <f t="shared" si="6"/>
        <v>0.14285714285714285</v>
      </c>
      <c r="M33" s="92"/>
      <c r="O33" s="111"/>
      <c r="P33" s="111"/>
      <c r="Q33" s="111"/>
      <c r="R33" s="111"/>
      <c r="U33" s="92" t="s">
        <v>230</v>
      </c>
      <c r="V33" s="4" t="s">
        <v>284</v>
      </c>
      <c r="W33" s="113" t="s">
        <v>283</v>
      </c>
      <c r="X33" s="94">
        <f>$R$4</f>
        <v>8500</v>
      </c>
      <c r="Y33" s="95" t="s">
        <v>293</v>
      </c>
      <c r="Z33" s="94">
        <f t="shared" si="8"/>
        <v>5800</v>
      </c>
      <c r="AA33" s="185">
        <v>7100</v>
      </c>
      <c r="AB33" s="185">
        <v>4500</v>
      </c>
      <c r="AC33" s="184">
        <f t="shared" si="3"/>
        <v>0.19718309859154928</v>
      </c>
      <c r="AD33" s="184">
        <f t="shared" si="4"/>
        <v>0.28888888888888886</v>
      </c>
    </row>
    <row r="34" spans="1:30" s="4" customFormat="1" ht="15.75" x14ac:dyDescent="0.25">
      <c r="M34" s="92"/>
      <c r="O34" s="111"/>
      <c r="P34" s="111"/>
      <c r="Q34" s="111"/>
      <c r="R34" s="111"/>
    </row>
    <row r="35" spans="1:30" ht="15.75" x14ac:dyDescent="0.25">
      <c r="M35" s="92"/>
      <c r="N35" s="4"/>
      <c r="O35" s="111"/>
      <c r="P35" s="111"/>
      <c r="Q35" s="111"/>
      <c r="R35" s="111"/>
    </row>
    <row r="36" spans="1:30" ht="15.75" x14ac:dyDescent="0.25">
      <c r="M36" s="92"/>
      <c r="N36" s="4"/>
      <c r="O36" s="111"/>
      <c r="P36" s="111"/>
      <c r="Q36" s="111"/>
      <c r="R36" s="111"/>
    </row>
    <row r="37" spans="1:30" ht="15.75" x14ac:dyDescent="0.25">
      <c r="M37" s="92"/>
      <c r="N37" s="4"/>
      <c r="O37" s="111"/>
      <c r="P37" s="111"/>
      <c r="Q37" s="111"/>
      <c r="R37" s="111"/>
    </row>
    <row r="38" spans="1:30" ht="15.75" x14ac:dyDescent="0.25">
      <c r="M38" s="92"/>
      <c r="N38" s="4"/>
      <c r="O38" s="111"/>
      <c r="P38" s="111"/>
      <c r="Q38" s="111"/>
      <c r="R38" s="111"/>
    </row>
  </sheetData>
  <sortState xmlns:xlrd2="http://schemas.microsoft.com/office/spreadsheetml/2017/richdata2" ref="U5:AD33">
    <sortCondition ref="X5:X33"/>
  </sortState>
  <mergeCells count="5">
    <mergeCell ref="C3:F3"/>
    <mergeCell ref="A3:B3"/>
    <mergeCell ref="U3:V3"/>
    <mergeCell ref="W3:Z3"/>
    <mergeCell ref="M23:R24"/>
  </mergeCells>
  <phoneticPr fontId="2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A55AA-F5C9-4031-A9ED-48AD4664D9F8}">
  <sheetPr>
    <tabColor theme="9" tint="0.59999389629810485"/>
  </sheetPr>
  <dimension ref="A1:W171"/>
  <sheetViews>
    <sheetView zoomScale="85" zoomScaleNormal="85" workbookViewId="0"/>
  </sheetViews>
  <sheetFormatPr defaultRowHeight="15" x14ac:dyDescent="0.25"/>
  <cols>
    <col min="1" max="1" width="16.7109375" style="3" customWidth="1"/>
    <col min="2" max="2" width="25" customWidth="1"/>
    <col min="3" max="3" width="19.140625" style="41" customWidth="1"/>
    <col min="4" max="4" width="21.28515625" customWidth="1"/>
    <col min="5" max="5" width="12.140625" customWidth="1"/>
    <col min="6" max="6" width="10.7109375" style="1" customWidth="1"/>
    <col min="7" max="7" width="11.42578125" customWidth="1"/>
    <col min="8" max="9" width="9.140625" style="1"/>
    <col min="10" max="10" width="29.5703125" customWidth="1"/>
    <col min="11" max="11" width="13.140625" style="1" customWidth="1"/>
    <col min="12" max="12" width="21.7109375" customWidth="1"/>
    <col min="13" max="13" width="9.5703125" bestFit="1" customWidth="1"/>
    <col min="16" max="16" width="11.7109375" customWidth="1"/>
    <col min="17" max="17" width="11.28515625" customWidth="1"/>
    <col min="19" max="19" width="11.7109375" customWidth="1"/>
    <col min="20" max="20" width="18.42578125" style="41" customWidth="1"/>
    <col min="21" max="21" width="30.140625" customWidth="1"/>
    <col min="22" max="22" width="33.5703125" customWidth="1"/>
    <col min="23" max="23" width="25.42578125" style="41" customWidth="1"/>
  </cols>
  <sheetData>
    <row r="1" spans="1:23" ht="33.75" x14ac:dyDescent="0.5">
      <c r="A1" s="75" t="s">
        <v>386</v>
      </c>
      <c r="B1" s="76"/>
      <c r="C1" s="77"/>
      <c r="D1" s="76"/>
      <c r="E1" s="76"/>
      <c r="F1" s="78"/>
      <c r="G1" s="73"/>
      <c r="H1" s="78"/>
      <c r="I1" s="78"/>
      <c r="J1" s="73"/>
      <c r="K1" s="78"/>
      <c r="L1" s="73"/>
      <c r="M1" s="73"/>
      <c r="N1" s="73"/>
      <c r="O1" s="73"/>
      <c r="P1" s="73"/>
      <c r="Q1" s="73"/>
      <c r="R1" s="73"/>
      <c r="S1" s="73"/>
      <c r="T1" s="74"/>
      <c r="U1" s="73"/>
      <c r="V1" s="73"/>
      <c r="W1" s="74"/>
    </row>
    <row r="2" spans="1:23" s="79" customFormat="1" ht="20.25" customHeight="1" x14ac:dyDescent="0.3">
      <c r="A2" s="153" t="s">
        <v>271</v>
      </c>
      <c r="B2" s="154" t="s">
        <v>211</v>
      </c>
      <c r="C2" s="155"/>
      <c r="D2" s="156"/>
      <c r="E2" s="157"/>
      <c r="F2" s="158"/>
      <c r="G2" s="159"/>
      <c r="H2" s="158"/>
      <c r="I2" s="158"/>
      <c r="J2" s="156"/>
      <c r="K2" s="158"/>
      <c r="L2" s="156"/>
      <c r="M2" s="160"/>
      <c r="N2" s="160"/>
      <c r="O2" s="160"/>
      <c r="P2" s="160"/>
      <c r="Q2" s="160"/>
      <c r="R2" s="161"/>
      <c r="S2" s="162"/>
      <c r="T2" s="155"/>
      <c r="U2" s="156"/>
      <c r="V2" s="156"/>
      <c r="W2" s="163"/>
    </row>
    <row r="3" spans="1:23" s="79" customFormat="1" ht="20.25" customHeight="1" x14ac:dyDescent="0.3">
      <c r="A3" s="153" t="s">
        <v>272</v>
      </c>
      <c r="B3" s="154" t="s">
        <v>286</v>
      </c>
      <c r="C3" s="155"/>
      <c r="D3" s="156"/>
      <c r="E3" s="157"/>
      <c r="F3" s="158"/>
      <c r="G3" s="159"/>
      <c r="H3" s="158"/>
      <c r="I3" s="158"/>
      <c r="J3" s="156"/>
      <c r="K3" s="158"/>
      <c r="L3" s="156"/>
      <c r="M3" s="160"/>
      <c r="N3" s="160"/>
      <c r="O3" s="160"/>
      <c r="P3" s="160"/>
      <c r="Q3" s="160"/>
      <c r="R3" s="161"/>
      <c r="S3" s="162"/>
      <c r="T3" s="155"/>
      <c r="U3" s="156"/>
      <c r="V3" s="156"/>
      <c r="W3" s="163"/>
    </row>
    <row r="4" spans="1:23" s="79" customFormat="1" ht="20.25" customHeight="1" x14ac:dyDescent="0.3">
      <c r="A4" s="153" t="s">
        <v>274</v>
      </c>
      <c r="B4" s="154" t="s">
        <v>340</v>
      </c>
      <c r="C4" s="164"/>
      <c r="D4" s="165"/>
      <c r="E4" s="157"/>
      <c r="F4" s="158"/>
      <c r="G4" s="159"/>
      <c r="H4" s="158"/>
      <c r="I4" s="158"/>
      <c r="J4" s="156"/>
      <c r="K4" s="158"/>
      <c r="L4" s="156"/>
      <c r="M4" s="160"/>
      <c r="N4" s="160"/>
      <c r="O4" s="160"/>
      <c r="P4" s="160"/>
      <c r="Q4" s="160"/>
      <c r="R4" s="161"/>
      <c r="S4" s="162"/>
      <c r="T4" s="155"/>
      <c r="U4" s="156"/>
      <c r="V4" s="156"/>
      <c r="W4" s="163"/>
    </row>
    <row r="5" spans="1:23" s="79" customFormat="1" ht="20.25" customHeight="1" x14ac:dyDescent="0.3">
      <c r="A5" s="153" t="s">
        <v>273</v>
      </c>
      <c r="B5" s="166" t="s">
        <v>287</v>
      </c>
      <c r="C5" s="155"/>
      <c r="D5" s="156"/>
      <c r="E5" s="157"/>
      <c r="F5" s="158"/>
      <c r="G5" s="159"/>
      <c r="H5" s="158"/>
      <c r="I5" s="158"/>
      <c r="J5" s="156"/>
      <c r="K5" s="158"/>
      <c r="L5" s="156"/>
      <c r="M5" s="160"/>
      <c r="N5" s="160"/>
      <c r="O5" s="160"/>
      <c r="P5" s="160"/>
      <c r="Q5" s="160"/>
      <c r="R5" s="161"/>
      <c r="S5" s="162"/>
      <c r="T5" s="155"/>
      <c r="U5" s="156"/>
      <c r="V5" s="156"/>
      <c r="W5" s="163"/>
    </row>
    <row r="6" spans="1:23" ht="34.5" customHeight="1" x14ac:dyDescent="0.25">
      <c r="A6" s="167" t="s">
        <v>275</v>
      </c>
      <c r="B6" s="438" t="s">
        <v>288</v>
      </c>
      <c r="C6" s="438"/>
      <c r="D6" s="438"/>
      <c r="E6" s="438"/>
      <c r="F6" s="438"/>
      <c r="G6" s="438"/>
      <c r="H6" s="438"/>
      <c r="I6" s="438"/>
      <c r="J6" s="438"/>
      <c r="K6" s="168"/>
      <c r="L6" s="168"/>
      <c r="M6" s="169"/>
      <c r="N6" s="169"/>
      <c r="O6" s="169"/>
      <c r="P6" s="169"/>
      <c r="Q6" s="169"/>
      <c r="R6" s="170"/>
      <c r="S6" s="171"/>
      <c r="T6" s="172"/>
      <c r="U6" s="173"/>
      <c r="V6" s="173"/>
      <c r="W6" s="174"/>
    </row>
    <row r="7" spans="1:23" ht="21.75" customHeight="1" x14ac:dyDescent="0.3">
      <c r="A7" s="14"/>
      <c r="B7" s="58"/>
      <c r="C7" s="6" t="s">
        <v>51</v>
      </c>
      <c r="D7" s="14"/>
      <c r="E7" s="7"/>
      <c r="F7" s="6" t="s">
        <v>24</v>
      </c>
      <c r="G7" s="6" t="s">
        <v>25</v>
      </c>
      <c r="H7" s="6" t="s">
        <v>26</v>
      </c>
      <c r="I7" s="6" t="s">
        <v>27</v>
      </c>
      <c r="J7" s="6" t="s">
        <v>28</v>
      </c>
      <c r="K7" s="6" t="s">
        <v>29</v>
      </c>
      <c r="L7" s="7" t="s">
        <v>30</v>
      </c>
      <c r="M7" s="6" t="s">
        <v>31</v>
      </c>
      <c r="N7" s="8" t="s">
        <v>32</v>
      </c>
      <c r="O7" s="6" t="s">
        <v>33</v>
      </c>
      <c r="P7" s="6" t="s">
        <v>34</v>
      </c>
      <c r="Q7" s="6" t="s">
        <v>35</v>
      </c>
      <c r="R7" s="6" t="s">
        <v>36</v>
      </c>
      <c r="S7" s="6" t="s">
        <v>37</v>
      </c>
      <c r="T7" s="6" t="s">
        <v>51</v>
      </c>
      <c r="U7" s="7"/>
      <c r="V7" s="7"/>
      <c r="W7" s="7"/>
    </row>
    <row r="8" spans="1:23" ht="14.25" customHeight="1" thickBot="1" x14ac:dyDescent="0.3">
      <c r="A8" s="10" t="s">
        <v>265</v>
      </c>
      <c r="B8" s="9" t="s">
        <v>38</v>
      </c>
      <c r="C8" s="11" t="s">
        <v>52</v>
      </c>
      <c r="D8" s="10" t="s">
        <v>39</v>
      </c>
      <c r="E8" s="9" t="s">
        <v>40</v>
      </c>
      <c r="F8" s="11" t="s">
        <v>41</v>
      </c>
      <c r="G8" s="11" t="s">
        <v>42</v>
      </c>
      <c r="H8" s="11" t="s">
        <v>43</v>
      </c>
      <c r="I8" s="11" t="s">
        <v>44</v>
      </c>
      <c r="J8" s="11" t="s">
        <v>41</v>
      </c>
      <c r="K8" s="11" t="s">
        <v>45</v>
      </c>
      <c r="L8" s="9" t="s">
        <v>46</v>
      </c>
      <c r="M8" s="11" t="s">
        <v>47</v>
      </c>
      <c r="N8" s="11" t="s">
        <v>47</v>
      </c>
      <c r="O8" s="12" t="s">
        <v>47</v>
      </c>
      <c r="P8" s="12" t="s">
        <v>47</v>
      </c>
      <c r="Q8" s="12" t="s">
        <v>47</v>
      </c>
      <c r="R8" s="13" t="s">
        <v>31</v>
      </c>
      <c r="S8" s="11" t="s">
        <v>48</v>
      </c>
      <c r="T8" s="11" t="s">
        <v>52</v>
      </c>
      <c r="U8" s="9" t="s">
        <v>49</v>
      </c>
      <c r="V8" s="9" t="s">
        <v>50</v>
      </c>
      <c r="W8" s="9" t="s">
        <v>266</v>
      </c>
    </row>
    <row r="9" spans="1:23" ht="15.75" thickTop="1" x14ac:dyDescent="0.25">
      <c r="B9" s="5"/>
      <c r="C9" s="52"/>
      <c r="D9" s="5"/>
      <c r="E9" s="15"/>
      <c r="F9" s="46"/>
      <c r="G9" s="16"/>
      <c r="H9" s="46"/>
      <c r="I9" s="46"/>
      <c r="J9" s="5"/>
      <c r="K9" s="46"/>
      <c r="L9" s="5"/>
      <c r="M9" s="17"/>
      <c r="N9" s="17"/>
      <c r="O9" s="17"/>
      <c r="P9" s="17"/>
      <c r="Q9" s="17"/>
      <c r="R9" s="18"/>
      <c r="S9" s="19"/>
      <c r="U9" s="5"/>
      <c r="V9" s="5"/>
      <c r="W9" s="52"/>
    </row>
    <row r="10" spans="1:23" x14ac:dyDescent="0.25">
      <c r="A10" s="3" t="s">
        <v>1</v>
      </c>
      <c r="B10" s="5" t="s">
        <v>100</v>
      </c>
      <c r="C10" s="41" t="s">
        <v>213</v>
      </c>
      <c r="D10" s="5" t="s">
        <v>101</v>
      </c>
      <c r="E10" s="15">
        <v>45483</v>
      </c>
      <c r="F10" s="46">
        <v>102</v>
      </c>
      <c r="G10" s="16">
        <v>280000</v>
      </c>
      <c r="H10" s="46" t="s">
        <v>55</v>
      </c>
      <c r="I10" s="46" t="s">
        <v>56</v>
      </c>
      <c r="J10" s="5" t="s">
        <v>57</v>
      </c>
      <c r="K10" s="46">
        <v>2024016578</v>
      </c>
      <c r="L10" s="5"/>
      <c r="M10" s="17">
        <v>18.61</v>
      </c>
      <c r="N10" s="17">
        <v>0</v>
      </c>
      <c r="O10" s="17">
        <v>0.39</v>
      </c>
      <c r="P10" s="17">
        <f>SUM(M10:O10)</f>
        <v>19</v>
      </c>
      <c r="Q10" s="17">
        <f>M10+N10</f>
        <v>18.61</v>
      </c>
      <c r="R10" s="18">
        <f>M10/Q10</f>
        <v>1</v>
      </c>
      <c r="S10" s="19">
        <f>G10/Q10</f>
        <v>15045.674368619022</v>
      </c>
      <c r="T10" s="41" t="str">
        <f>C10</f>
        <v>DEVELOPMENTAL</v>
      </c>
      <c r="U10" s="5" t="s">
        <v>102</v>
      </c>
      <c r="V10" s="5" t="s">
        <v>103</v>
      </c>
    </row>
    <row r="11" spans="1:23" x14ac:dyDescent="0.25">
      <c r="A11" s="3" t="s">
        <v>1</v>
      </c>
      <c r="B11" t="s">
        <v>104</v>
      </c>
      <c r="C11" s="41" t="s">
        <v>213</v>
      </c>
      <c r="D11" t="s">
        <v>105</v>
      </c>
      <c r="E11" s="26">
        <v>45504</v>
      </c>
      <c r="F11" s="1">
        <v>102</v>
      </c>
      <c r="G11" s="198">
        <v>200000</v>
      </c>
      <c r="H11" s="63" t="s">
        <v>87</v>
      </c>
      <c r="I11" s="1" t="s">
        <v>56</v>
      </c>
      <c r="J11" t="s">
        <v>73</v>
      </c>
      <c r="K11" s="1">
        <v>2024018316</v>
      </c>
      <c r="M11" s="28">
        <v>0</v>
      </c>
      <c r="N11" s="28">
        <v>14</v>
      </c>
      <c r="O11" s="28">
        <v>0</v>
      </c>
      <c r="P11" s="17">
        <f>SUM(M11:O11)</f>
        <v>14</v>
      </c>
      <c r="Q11" s="17">
        <f>M11+N11</f>
        <v>14</v>
      </c>
      <c r="R11" s="18">
        <f>M11/Q11</f>
        <v>0</v>
      </c>
      <c r="S11" s="19">
        <f>G11/Q11</f>
        <v>14285.714285714286</v>
      </c>
      <c r="T11" s="41" t="str">
        <f>C11</f>
        <v>DEVELOPMENTAL</v>
      </c>
      <c r="U11" t="s">
        <v>106</v>
      </c>
      <c r="V11" t="s">
        <v>107</v>
      </c>
    </row>
    <row r="12" spans="1:23" x14ac:dyDescent="0.25">
      <c r="A12" s="3" t="s">
        <v>0</v>
      </c>
      <c r="B12" s="5" t="s">
        <v>141</v>
      </c>
      <c r="C12" s="41" t="s">
        <v>213</v>
      </c>
      <c r="D12" s="5" t="s">
        <v>142</v>
      </c>
      <c r="E12" s="15">
        <v>45374</v>
      </c>
      <c r="F12" s="46">
        <v>102</v>
      </c>
      <c r="G12" s="16">
        <v>100000</v>
      </c>
      <c r="H12" s="46" t="s">
        <v>55</v>
      </c>
      <c r="I12" s="46" t="s">
        <v>56</v>
      </c>
      <c r="J12" s="5" t="s">
        <v>73</v>
      </c>
      <c r="K12" s="46">
        <v>2024005323</v>
      </c>
      <c r="L12" s="5"/>
      <c r="M12" s="17">
        <v>8.14</v>
      </c>
      <c r="N12" s="17">
        <v>0</v>
      </c>
      <c r="O12" s="17">
        <v>0.46</v>
      </c>
      <c r="P12" s="17">
        <f>SUM(M12:O12)</f>
        <v>8.6000000000000014</v>
      </c>
      <c r="Q12" s="17">
        <f>M12+N12</f>
        <v>8.14</v>
      </c>
      <c r="R12" s="18">
        <f>M12/Q12</f>
        <v>1</v>
      </c>
      <c r="S12" s="19">
        <f>G12/Q12</f>
        <v>12285.012285012284</v>
      </c>
      <c r="T12" s="41" t="str">
        <f>C12</f>
        <v>DEVELOPMENTAL</v>
      </c>
      <c r="U12" s="5" t="s">
        <v>143</v>
      </c>
      <c r="V12" s="5" t="s">
        <v>144</v>
      </c>
      <c r="W12" s="1"/>
    </row>
    <row r="13" spans="1:23" s="33" customFormat="1" x14ac:dyDescent="0.25">
      <c r="A13" s="66"/>
      <c r="B13" s="20"/>
      <c r="C13" s="56"/>
      <c r="D13" s="20"/>
      <c r="E13" s="21"/>
      <c r="F13" s="47"/>
      <c r="G13" s="22">
        <f>SUM(G10:G12)</f>
        <v>580000</v>
      </c>
      <c r="H13" s="47"/>
      <c r="I13" s="47"/>
      <c r="J13" s="20"/>
      <c r="K13" s="47"/>
      <c r="L13" s="20"/>
      <c r="M13" s="23"/>
      <c r="N13" s="23"/>
      <c r="O13" s="23"/>
      <c r="P13" s="23"/>
      <c r="Q13" s="23">
        <f>SUM(Q10:Q12)</f>
        <v>40.75</v>
      </c>
      <c r="R13" s="24" t="s">
        <v>61</v>
      </c>
      <c r="S13" s="67">
        <f>AVERAGE(S10:S12)</f>
        <v>13872.13364644853</v>
      </c>
      <c r="U13" s="20"/>
      <c r="V13" s="20"/>
      <c r="W13" s="48"/>
    </row>
    <row r="14" spans="1:23" x14ac:dyDescent="0.25">
      <c r="B14" s="5"/>
      <c r="D14" s="5"/>
      <c r="E14" s="15"/>
      <c r="F14" s="46"/>
      <c r="G14" s="16"/>
      <c r="H14" s="46"/>
      <c r="I14" s="46"/>
      <c r="J14" s="5"/>
      <c r="K14" s="46"/>
      <c r="L14" s="5"/>
      <c r="M14" s="17"/>
      <c r="N14" s="17"/>
      <c r="O14" s="17"/>
      <c r="P14" s="17"/>
      <c r="Q14" s="38"/>
      <c r="R14" s="25" t="s">
        <v>62</v>
      </c>
      <c r="S14" s="68">
        <f>G13/Q13</f>
        <v>14233.128834355828</v>
      </c>
      <c r="U14" s="5"/>
      <c r="V14" s="5"/>
      <c r="W14" s="1"/>
    </row>
    <row r="15" spans="1:23" x14ac:dyDescent="0.25">
      <c r="B15" s="5"/>
      <c r="D15" s="5"/>
      <c r="E15" s="15"/>
      <c r="F15" s="46"/>
      <c r="G15" s="16"/>
      <c r="H15" s="46"/>
      <c r="I15" s="46"/>
      <c r="J15" s="5"/>
      <c r="K15" s="46"/>
      <c r="L15" s="5"/>
      <c r="M15" s="17"/>
      <c r="N15" s="17"/>
      <c r="O15" s="17"/>
      <c r="P15" s="17"/>
      <c r="Q15" s="17"/>
      <c r="R15" s="18"/>
      <c r="S15" s="19"/>
      <c r="U15" s="5"/>
      <c r="V15" s="5"/>
      <c r="W15" s="1"/>
    </row>
    <row r="16" spans="1:23" x14ac:dyDescent="0.25">
      <c r="A16" s="3" t="s">
        <v>289</v>
      </c>
      <c r="B16" s="5"/>
      <c r="D16" s="5"/>
      <c r="E16" s="15"/>
      <c r="F16" s="46"/>
      <c r="G16" s="16"/>
      <c r="H16" s="46"/>
      <c r="I16" s="46"/>
      <c r="J16" s="5"/>
      <c r="K16" s="46"/>
      <c r="L16" s="5"/>
      <c r="M16" s="17"/>
      <c r="N16" s="17"/>
      <c r="O16" s="17"/>
      <c r="P16" s="17"/>
      <c r="Q16" s="17"/>
      <c r="R16" s="18"/>
      <c r="S16" s="19"/>
      <c r="U16" s="5"/>
      <c r="V16" s="5"/>
      <c r="W16" s="1"/>
    </row>
    <row r="17" spans="1:23" x14ac:dyDescent="0.25">
      <c r="A17" s="3" t="s">
        <v>12</v>
      </c>
      <c r="B17" s="5" t="s">
        <v>71</v>
      </c>
      <c r="C17" s="41" t="s">
        <v>213</v>
      </c>
      <c r="D17" s="5" t="s">
        <v>72</v>
      </c>
      <c r="E17" s="15">
        <v>45048</v>
      </c>
      <c r="F17" s="46">
        <v>102</v>
      </c>
      <c r="G17" s="16">
        <v>360000</v>
      </c>
      <c r="H17" s="46" t="s">
        <v>55</v>
      </c>
      <c r="I17" s="46" t="s">
        <v>56</v>
      </c>
      <c r="J17" s="5" t="s">
        <v>73</v>
      </c>
      <c r="K17" s="46">
        <v>2023011473</v>
      </c>
      <c r="L17" s="5"/>
      <c r="M17" s="17">
        <v>6.9859999999999998</v>
      </c>
      <c r="N17" s="17">
        <v>0</v>
      </c>
      <c r="O17" s="17">
        <v>0.40400000000000003</v>
      </c>
      <c r="P17" s="17">
        <f>SUM(M17:O17)</f>
        <v>7.39</v>
      </c>
      <c r="Q17" s="17">
        <f>M17+N17</f>
        <v>6.9859999999999998</v>
      </c>
      <c r="R17" s="18">
        <f>M17/Q17</f>
        <v>1</v>
      </c>
      <c r="S17" s="19">
        <v>51531.634697967362</v>
      </c>
      <c r="T17" s="41" t="str">
        <f>C17</f>
        <v>DEVELOPMENTAL</v>
      </c>
      <c r="U17" s="5" t="s">
        <v>74</v>
      </c>
      <c r="V17" s="5" t="s">
        <v>75</v>
      </c>
    </row>
    <row r="18" spans="1:23" x14ac:dyDescent="0.25">
      <c r="B18" s="5"/>
      <c r="D18" s="5"/>
      <c r="E18" s="15"/>
      <c r="F18" s="46"/>
      <c r="G18" s="16"/>
      <c r="H18" s="46"/>
      <c r="I18" s="46"/>
      <c r="J18" s="5"/>
      <c r="K18" s="46"/>
      <c r="L18" s="5"/>
      <c r="M18" s="17"/>
      <c r="N18" s="17"/>
      <c r="O18" s="17"/>
      <c r="P18" s="17"/>
      <c r="Q18" s="17"/>
      <c r="R18" s="18"/>
      <c r="S18" s="19"/>
      <c r="U18" s="5"/>
      <c r="V18" s="5"/>
      <c r="W18" s="1"/>
    </row>
    <row r="19" spans="1:23" x14ac:dyDescent="0.25">
      <c r="B19" s="5"/>
      <c r="C19" s="52"/>
      <c r="D19" s="5"/>
      <c r="E19" s="15"/>
      <c r="F19" s="46"/>
      <c r="G19" s="16"/>
      <c r="H19" s="46"/>
      <c r="I19" s="46"/>
      <c r="J19" s="5"/>
      <c r="K19" s="46"/>
      <c r="L19" s="5"/>
      <c r="M19" s="17"/>
      <c r="N19" s="17"/>
      <c r="O19" s="17"/>
      <c r="P19" s="17"/>
      <c r="Q19" s="17"/>
      <c r="R19" s="18"/>
      <c r="S19" s="19"/>
      <c r="U19" s="5"/>
      <c r="V19" s="5"/>
      <c r="W19" s="52"/>
    </row>
    <row r="20" spans="1:23" x14ac:dyDescent="0.25">
      <c r="E20" s="26"/>
      <c r="G20" s="64"/>
      <c r="K20" s="46"/>
      <c r="M20" s="61"/>
      <c r="N20" s="61"/>
      <c r="O20" s="61"/>
      <c r="P20" s="61"/>
      <c r="Q20" s="61"/>
      <c r="R20" s="29"/>
      <c r="S20" s="50"/>
      <c r="W20" s="62"/>
    </row>
    <row r="21" spans="1:23" x14ac:dyDescent="0.25">
      <c r="B21" s="5"/>
      <c r="C21" s="52"/>
      <c r="D21" s="5"/>
      <c r="E21" s="15"/>
      <c r="F21" s="46"/>
      <c r="G21" s="16"/>
      <c r="H21" s="46"/>
      <c r="I21" s="46"/>
      <c r="J21" s="5"/>
      <c r="K21" s="46"/>
      <c r="L21" s="5"/>
      <c r="M21" s="17"/>
      <c r="N21" s="17"/>
      <c r="O21" s="17"/>
      <c r="P21" s="17"/>
      <c r="Q21" s="17"/>
      <c r="R21" s="18"/>
      <c r="S21" s="19"/>
      <c r="U21" s="5"/>
      <c r="V21" s="5"/>
      <c r="W21" s="52"/>
    </row>
    <row r="22" spans="1:23" x14ac:dyDescent="0.25">
      <c r="B22" s="5"/>
      <c r="C22" s="52"/>
      <c r="D22" s="5"/>
      <c r="E22" s="15"/>
      <c r="F22" s="46"/>
      <c r="G22" s="16"/>
      <c r="H22" s="46"/>
      <c r="I22" s="46"/>
      <c r="J22" s="5"/>
      <c r="K22" s="46"/>
      <c r="L22" s="5"/>
      <c r="M22" s="17"/>
      <c r="N22" s="17"/>
      <c r="O22" s="17"/>
      <c r="P22" s="17"/>
      <c r="Q22" s="17"/>
      <c r="R22" s="18"/>
      <c r="S22" s="19"/>
      <c r="U22" s="5"/>
      <c r="V22" s="5"/>
      <c r="W22" s="52"/>
    </row>
    <row r="23" spans="1:23" x14ac:dyDescent="0.25">
      <c r="B23" s="5"/>
      <c r="C23" s="52"/>
      <c r="D23" s="5"/>
      <c r="E23" s="15"/>
      <c r="F23" s="46"/>
      <c r="G23" s="16"/>
      <c r="H23" s="46"/>
      <c r="I23" s="46"/>
      <c r="J23" s="5"/>
      <c r="K23" s="46"/>
      <c r="L23" s="5"/>
      <c r="M23" s="17"/>
      <c r="N23" s="17"/>
      <c r="O23" s="17"/>
      <c r="P23" s="17"/>
      <c r="Q23" s="17"/>
      <c r="R23" s="18"/>
      <c r="S23" s="19"/>
      <c r="U23" s="5"/>
      <c r="V23" s="5"/>
      <c r="W23" s="52"/>
    </row>
    <row r="24" spans="1:23" x14ac:dyDescent="0.25">
      <c r="B24" s="5"/>
      <c r="C24" s="52"/>
      <c r="D24" s="5"/>
      <c r="E24" s="15"/>
      <c r="F24" s="46"/>
      <c r="G24" s="16"/>
      <c r="H24" s="46"/>
      <c r="I24" s="46"/>
      <c r="J24" s="5"/>
      <c r="K24" s="46"/>
      <c r="L24" s="5"/>
      <c r="M24" s="17"/>
      <c r="N24" s="17"/>
      <c r="O24" s="17"/>
      <c r="P24" s="17"/>
      <c r="Q24" s="17"/>
      <c r="R24" s="18"/>
      <c r="S24" s="19"/>
      <c r="U24" s="5"/>
      <c r="V24" s="5"/>
      <c r="W24" s="52"/>
    </row>
    <row r="25" spans="1:23" x14ac:dyDescent="0.25">
      <c r="B25" s="5"/>
      <c r="C25" s="52"/>
      <c r="D25" s="5"/>
      <c r="E25" s="15"/>
      <c r="F25" s="46"/>
      <c r="G25" s="16"/>
      <c r="H25" s="46"/>
      <c r="I25" s="46"/>
      <c r="J25" s="5"/>
      <c r="K25" s="46"/>
      <c r="L25" s="5"/>
      <c r="M25" s="17"/>
      <c r="N25" s="17"/>
      <c r="O25" s="17"/>
      <c r="P25" s="17"/>
      <c r="Q25" s="17"/>
      <c r="R25" s="18"/>
      <c r="S25" s="19"/>
      <c r="U25" s="5"/>
      <c r="V25" s="5"/>
      <c r="W25" s="52"/>
    </row>
    <row r="26" spans="1:23" x14ac:dyDescent="0.25">
      <c r="C26" s="52"/>
      <c r="E26" s="26"/>
      <c r="G26" s="27"/>
      <c r="M26" s="28"/>
      <c r="N26" s="28"/>
      <c r="O26" s="28"/>
      <c r="P26" s="28"/>
      <c r="Q26" s="28"/>
      <c r="R26" s="25"/>
      <c r="S26" s="19"/>
      <c r="T26" s="52"/>
      <c r="W26" s="52"/>
    </row>
    <row r="27" spans="1:23" x14ac:dyDescent="0.25">
      <c r="C27" s="52"/>
      <c r="E27" s="26"/>
      <c r="G27" s="27"/>
      <c r="M27" s="28"/>
      <c r="N27" s="28"/>
      <c r="O27" s="28"/>
      <c r="P27" s="28"/>
      <c r="Q27" s="28"/>
      <c r="R27" s="25"/>
      <c r="S27" s="19"/>
      <c r="T27" s="52"/>
      <c r="W27" s="52"/>
    </row>
    <row r="28" spans="1:23" x14ac:dyDescent="0.25">
      <c r="B28" s="5"/>
      <c r="C28" s="52"/>
      <c r="D28" s="5"/>
      <c r="E28" s="15"/>
      <c r="F28" s="46"/>
      <c r="G28" s="16"/>
      <c r="H28" s="46"/>
      <c r="I28" s="46"/>
      <c r="J28" s="5"/>
      <c r="K28" s="46"/>
      <c r="L28" s="5"/>
      <c r="M28" s="17"/>
      <c r="N28" s="17"/>
      <c r="O28" s="17"/>
      <c r="P28" s="17"/>
      <c r="Q28" s="17"/>
      <c r="R28" s="18"/>
      <c r="S28" s="19"/>
      <c r="U28" s="5"/>
      <c r="V28" s="5"/>
      <c r="W28" s="52"/>
    </row>
    <row r="29" spans="1:23" x14ac:dyDescent="0.25">
      <c r="B29" s="5"/>
      <c r="C29" s="52"/>
      <c r="D29" s="5"/>
      <c r="E29" s="15"/>
      <c r="F29" s="46"/>
      <c r="G29" s="16"/>
      <c r="H29" s="46"/>
      <c r="I29" s="46"/>
      <c r="J29" s="5"/>
      <c r="K29" s="46"/>
      <c r="L29" s="5"/>
      <c r="M29" s="17"/>
      <c r="N29" s="17"/>
      <c r="O29" s="17"/>
      <c r="P29" s="17"/>
      <c r="Q29" s="17"/>
      <c r="R29" s="18"/>
      <c r="S29" s="19"/>
      <c r="U29" s="5"/>
      <c r="V29" s="5"/>
      <c r="W29" s="52"/>
    </row>
    <row r="30" spans="1:23" x14ac:dyDescent="0.25">
      <c r="B30" s="5"/>
      <c r="C30" s="52"/>
      <c r="D30" s="5"/>
      <c r="E30" s="15"/>
      <c r="F30" s="46"/>
      <c r="G30" s="16"/>
      <c r="H30" s="46"/>
      <c r="I30" s="46"/>
      <c r="J30" s="5"/>
      <c r="K30" s="46"/>
      <c r="L30" s="5"/>
      <c r="M30" s="17"/>
      <c r="N30" s="17"/>
      <c r="O30" s="17"/>
      <c r="P30" s="17"/>
      <c r="Q30" s="17"/>
      <c r="R30" s="18"/>
      <c r="S30" s="19"/>
      <c r="U30" s="5"/>
      <c r="V30" s="5"/>
      <c r="W30" s="52"/>
    </row>
    <row r="31" spans="1:23" x14ac:dyDescent="0.25">
      <c r="B31" s="5"/>
      <c r="C31" s="52"/>
      <c r="D31" s="5"/>
      <c r="E31" s="15"/>
      <c r="F31" s="46"/>
      <c r="G31" s="16"/>
      <c r="H31" s="46"/>
      <c r="I31" s="46"/>
      <c r="J31" s="5"/>
      <c r="K31" s="46"/>
      <c r="L31" s="5"/>
      <c r="M31" s="17"/>
      <c r="N31" s="17"/>
      <c r="O31" s="17"/>
      <c r="P31" s="17"/>
      <c r="Q31" s="17"/>
      <c r="R31" s="18"/>
      <c r="S31" s="19"/>
      <c r="U31" s="5"/>
      <c r="V31" s="5"/>
      <c r="W31" s="52"/>
    </row>
    <row r="32" spans="1:23" x14ac:dyDescent="0.25">
      <c r="B32" s="5"/>
      <c r="C32" s="52"/>
      <c r="D32" s="5"/>
      <c r="E32" s="15"/>
      <c r="F32" s="46"/>
      <c r="G32" s="16"/>
      <c r="H32" s="46"/>
      <c r="I32" s="46"/>
      <c r="J32" s="5"/>
      <c r="K32" s="46"/>
      <c r="L32" s="5"/>
      <c r="M32" s="17"/>
      <c r="N32" s="17"/>
      <c r="O32" s="17"/>
      <c r="P32" s="17"/>
      <c r="Q32" s="17"/>
      <c r="R32" s="18"/>
      <c r="S32" s="19"/>
      <c r="U32" s="5"/>
      <c r="V32" s="5"/>
      <c r="W32" s="52"/>
    </row>
    <row r="33" spans="2:23" x14ac:dyDescent="0.25">
      <c r="B33" s="5"/>
      <c r="C33" s="52"/>
      <c r="D33" s="5"/>
      <c r="E33" s="15"/>
      <c r="F33" s="46"/>
      <c r="G33" s="16"/>
      <c r="H33" s="46"/>
      <c r="I33" s="46"/>
      <c r="J33" s="5"/>
      <c r="K33" s="46"/>
      <c r="L33" s="5"/>
      <c r="M33" s="17"/>
      <c r="N33" s="17"/>
      <c r="O33" s="17"/>
      <c r="P33" s="17"/>
      <c r="Q33" s="17"/>
      <c r="R33" s="18"/>
      <c r="S33" s="19"/>
      <c r="U33" s="5"/>
      <c r="V33" s="5"/>
      <c r="W33" s="52"/>
    </row>
    <row r="34" spans="2:23" x14ac:dyDescent="0.25">
      <c r="B34" s="5"/>
      <c r="C34" s="52"/>
      <c r="D34" s="5"/>
      <c r="E34" s="15"/>
      <c r="F34" s="46"/>
      <c r="G34" s="16"/>
      <c r="H34" s="46"/>
      <c r="I34" s="46"/>
      <c r="J34" s="5"/>
      <c r="K34" s="46"/>
      <c r="L34" s="5"/>
      <c r="M34" s="17"/>
      <c r="N34" s="17"/>
      <c r="O34" s="17"/>
      <c r="P34" s="17"/>
      <c r="Q34" s="17"/>
      <c r="R34" s="18"/>
      <c r="S34" s="19"/>
      <c r="U34" s="5"/>
      <c r="V34" s="5"/>
      <c r="W34" s="52"/>
    </row>
    <row r="35" spans="2:23" x14ac:dyDescent="0.25">
      <c r="B35" s="5"/>
      <c r="C35" s="52"/>
      <c r="D35" s="5"/>
      <c r="E35" s="15"/>
      <c r="F35" s="46"/>
      <c r="G35" s="16"/>
      <c r="H35" s="46"/>
      <c r="I35" s="46"/>
      <c r="J35" s="5"/>
      <c r="K35" s="46"/>
      <c r="L35" s="5"/>
      <c r="M35" s="17"/>
      <c r="N35" s="17"/>
      <c r="O35" s="17"/>
      <c r="P35" s="17"/>
      <c r="Q35" s="17"/>
      <c r="R35" s="18"/>
      <c r="S35" s="19"/>
      <c r="U35" s="5"/>
      <c r="V35" s="5"/>
      <c r="W35" s="52"/>
    </row>
    <row r="36" spans="2:23" x14ac:dyDescent="0.25">
      <c r="B36" s="5"/>
      <c r="C36" s="52"/>
      <c r="D36" s="5"/>
      <c r="E36" s="15"/>
      <c r="F36" s="46"/>
      <c r="G36" s="16"/>
      <c r="H36" s="46"/>
      <c r="I36" s="46"/>
      <c r="J36" s="5"/>
      <c r="K36" s="46"/>
      <c r="L36" s="5"/>
      <c r="M36" s="17"/>
      <c r="N36" s="17"/>
      <c r="O36" s="17"/>
      <c r="P36" s="17"/>
      <c r="Q36" s="17"/>
      <c r="R36" s="18"/>
      <c r="S36" s="19"/>
      <c r="U36" s="5"/>
      <c r="V36" s="5"/>
      <c r="W36" s="52"/>
    </row>
    <row r="37" spans="2:23" x14ac:dyDescent="0.25">
      <c r="B37" s="5"/>
      <c r="C37" s="52"/>
      <c r="D37" s="5"/>
      <c r="E37" s="15"/>
      <c r="F37" s="46"/>
      <c r="G37" s="16"/>
      <c r="H37" s="46"/>
      <c r="I37" s="46"/>
      <c r="J37" s="5"/>
      <c r="K37" s="46"/>
      <c r="L37" s="5"/>
      <c r="M37" s="17"/>
      <c r="N37" s="17"/>
      <c r="O37" s="17"/>
      <c r="P37" s="17"/>
      <c r="Q37" s="17"/>
      <c r="R37" s="25"/>
      <c r="S37" s="19"/>
      <c r="U37" s="5"/>
      <c r="V37" s="5"/>
      <c r="W37" s="52"/>
    </row>
    <row r="38" spans="2:23" x14ac:dyDescent="0.25">
      <c r="B38" s="5"/>
      <c r="C38" s="52"/>
      <c r="D38" s="5"/>
      <c r="E38" s="15"/>
      <c r="F38" s="46"/>
      <c r="G38" s="16"/>
      <c r="H38" s="46"/>
      <c r="I38" s="46"/>
      <c r="J38" s="5"/>
      <c r="K38" s="46"/>
      <c r="L38" s="5"/>
      <c r="M38" s="17"/>
      <c r="N38" s="17"/>
      <c r="O38" s="17"/>
      <c r="P38" s="17"/>
      <c r="Q38" s="17"/>
      <c r="R38" s="25"/>
      <c r="S38" s="19"/>
      <c r="U38" s="5"/>
      <c r="V38" s="5"/>
      <c r="W38" s="52"/>
    </row>
    <row r="39" spans="2:23" x14ac:dyDescent="0.25">
      <c r="B39" s="5"/>
      <c r="C39" s="52"/>
      <c r="D39" s="5"/>
      <c r="E39" s="15"/>
      <c r="F39" s="46"/>
      <c r="G39" s="16"/>
      <c r="H39" s="46"/>
      <c r="I39" s="46"/>
      <c r="J39" s="5"/>
      <c r="K39" s="46"/>
      <c r="L39" s="5"/>
      <c r="M39" s="17"/>
      <c r="N39" s="17"/>
      <c r="O39" s="17"/>
      <c r="P39" s="17"/>
      <c r="Q39" s="17"/>
      <c r="R39" s="25"/>
      <c r="S39" s="19"/>
      <c r="U39" s="5"/>
      <c r="V39" s="5"/>
      <c r="W39" s="52"/>
    </row>
    <row r="40" spans="2:23" x14ac:dyDescent="0.25">
      <c r="B40" s="5"/>
      <c r="C40" s="52"/>
      <c r="D40" s="5"/>
      <c r="E40" s="15"/>
      <c r="F40" s="46"/>
      <c r="G40" s="16"/>
      <c r="H40" s="46"/>
      <c r="I40" s="46"/>
      <c r="J40" s="5"/>
      <c r="K40" s="46"/>
      <c r="L40" s="5"/>
      <c r="M40" s="17"/>
      <c r="N40" s="17"/>
      <c r="O40" s="17"/>
      <c r="P40" s="17"/>
      <c r="Q40" s="17"/>
      <c r="R40" s="18"/>
      <c r="S40" s="19"/>
      <c r="U40" s="5"/>
      <c r="V40" s="5"/>
      <c r="W40" s="52"/>
    </row>
    <row r="41" spans="2:23" x14ac:dyDescent="0.25">
      <c r="C41" s="52"/>
      <c r="D41" s="5"/>
      <c r="E41" s="15"/>
      <c r="F41" s="46"/>
      <c r="G41" s="16"/>
      <c r="H41" s="46"/>
      <c r="I41" s="46"/>
      <c r="J41" s="5"/>
      <c r="K41" s="46"/>
      <c r="L41" s="5"/>
      <c r="M41" s="17"/>
      <c r="N41" s="17"/>
      <c r="O41" s="17"/>
      <c r="P41" s="17"/>
      <c r="Q41" s="17"/>
      <c r="R41" s="18"/>
      <c r="S41" s="19"/>
      <c r="U41" s="5"/>
      <c r="V41" s="5"/>
      <c r="W41" s="52"/>
    </row>
    <row r="42" spans="2:23" x14ac:dyDescent="0.25">
      <c r="B42" s="5"/>
      <c r="C42" s="52"/>
      <c r="D42" s="5"/>
      <c r="E42" s="15"/>
      <c r="F42" s="46"/>
      <c r="G42" s="16"/>
      <c r="H42" s="46"/>
      <c r="I42" s="46"/>
      <c r="J42" s="5"/>
      <c r="K42" s="46"/>
      <c r="L42" s="5"/>
      <c r="M42" s="17"/>
      <c r="N42" s="17"/>
      <c r="O42" s="17"/>
      <c r="P42" s="17"/>
      <c r="Q42" s="17"/>
      <c r="R42" s="18"/>
      <c r="S42" s="19"/>
      <c r="U42" s="5"/>
      <c r="V42" s="5"/>
      <c r="W42" s="52"/>
    </row>
    <row r="43" spans="2:23" x14ac:dyDescent="0.25">
      <c r="B43" s="5"/>
      <c r="C43" s="52"/>
      <c r="D43" s="5"/>
      <c r="E43" s="15"/>
      <c r="F43" s="46"/>
      <c r="G43" s="16"/>
      <c r="H43" s="46"/>
      <c r="I43" s="46"/>
      <c r="J43" s="5"/>
      <c r="K43" s="46"/>
      <c r="L43" s="5"/>
      <c r="M43" s="17"/>
      <c r="N43" s="17"/>
      <c r="O43" s="17"/>
      <c r="P43" s="17"/>
      <c r="Q43" s="17"/>
      <c r="R43" s="18"/>
      <c r="S43" s="19"/>
      <c r="U43" s="5"/>
      <c r="V43" s="5"/>
      <c r="W43" s="52"/>
    </row>
    <row r="44" spans="2:23" x14ac:dyDescent="0.25">
      <c r="B44" s="5"/>
      <c r="C44" s="52"/>
      <c r="D44" s="5"/>
      <c r="E44" s="15"/>
      <c r="F44" s="46"/>
      <c r="G44" s="16"/>
      <c r="H44" s="46"/>
      <c r="I44" s="46"/>
      <c r="J44" s="5"/>
      <c r="K44" s="46"/>
      <c r="L44" s="5"/>
      <c r="M44" s="17"/>
      <c r="N44" s="17"/>
      <c r="O44" s="17"/>
      <c r="P44" s="17"/>
      <c r="Q44" s="17"/>
      <c r="R44" s="25"/>
      <c r="S44" s="19"/>
      <c r="U44" s="5"/>
      <c r="V44" s="5"/>
      <c r="W44" s="52"/>
    </row>
    <row r="45" spans="2:23" x14ac:dyDescent="0.25">
      <c r="B45" s="5"/>
      <c r="C45" s="52"/>
      <c r="D45" s="5"/>
      <c r="E45" s="15"/>
      <c r="F45" s="46"/>
      <c r="G45" s="16"/>
      <c r="H45" s="46"/>
      <c r="I45" s="46"/>
      <c r="J45" s="5"/>
      <c r="K45" s="46"/>
      <c r="L45" s="5"/>
      <c r="M45" s="17"/>
      <c r="N45" s="17"/>
      <c r="O45" s="17"/>
      <c r="P45" s="17"/>
      <c r="Q45" s="17"/>
      <c r="R45" s="25"/>
      <c r="S45" s="19"/>
      <c r="U45" s="5"/>
      <c r="V45" s="5"/>
      <c r="W45" s="52"/>
    </row>
    <row r="46" spans="2:23" x14ac:dyDescent="0.25">
      <c r="B46" s="5"/>
      <c r="C46" s="52"/>
      <c r="D46" s="5"/>
      <c r="E46" s="15"/>
      <c r="F46" s="46"/>
      <c r="G46" s="16"/>
      <c r="H46" s="46"/>
      <c r="I46" s="46"/>
      <c r="J46" s="5"/>
      <c r="K46" s="46"/>
      <c r="L46" s="5"/>
      <c r="M46" s="17"/>
      <c r="N46" s="17"/>
      <c r="O46" s="17"/>
      <c r="P46" s="17"/>
      <c r="Q46" s="17"/>
      <c r="R46" s="25"/>
      <c r="S46" s="19"/>
      <c r="U46" s="5"/>
      <c r="V46" s="5"/>
      <c r="W46" s="52"/>
    </row>
    <row r="47" spans="2:23" x14ac:dyDescent="0.25">
      <c r="B47" s="5"/>
      <c r="C47" s="52"/>
      <c r="D47" s="5"/>
      <c r="E47" s="15"/>
      <c r="F47" s="46"/>
      <c r="G47" s="16"/>
      <c r="H47" s="46"/>
      <c r="I47" s="46"/>
      <c r="J47" s="5"/>
      <c r="K47" s="46"/>
      <c r="L47" s="5"/>
      <c r="M47" s="17"/>
      <c r="N47" s="17"/>
      <c r="O47" s="17"/>
      <c r="P47" s="17"/>
      <c r="Q47" s="17"/>
      <c r="R47" s="25"/>
      <c r="S47" s="19"/>
      <c r="U47" s="5"/>
      <c r="V47" s="5"/>
      <c r="W47" s="52"/>
    </row>
    <row r="48" spans="2:23" x14ac:dyDescent="0.25">
      <c r="B48" s="5"/>
      <c r="C48" s="52"/>
      <c r="D48" s="5"/>
      <c r="E48" s="15"/>
      <c r="F48" s="46"/>
      <c r="G48" s="16"/>
      <c r="H48" s="46"/>
      <c r="I48" s="46"/>
      <c r="J48" s="5"/>
      <c r="K48" s="46"/>
      <c r="L48" s="5"/>
      <c r="M48" s="17"/>
      <c r="N48" s="17"/>
      <c r="O48" s="17"/>
      <c r="P48" s="17"/>
      <c r="Q48" s="17"/>
      <c r="R48" s="25"/>
      <c r="S48" s="19"/>
      <c r="U48" s="5"/>
      <c r="V48" s="5"/>
      <c r="W48" s="52"/>
    </row>
    <row r="49" spans="2:23" x14ac:dyDescent="0.25">
      <c r="B49" s="5"/>
      <c r="C49" s="52"/>
      <c r="D49" s="5"/>
      <c r="E49" s="15"/>
      <c r="F49" s="46"/>
      <c r="G49" s="16"/>
      <c r="H49" s="46"/>
      <c r="I49" s="46"/>
      <c r="J49" s="5"/>
      <c r="K49" s="46"/>
      <c r="L49" s="5"/>
      <c r="M49" s="17"/>
      <c r="N49" s="17"/>
      <c r="O49" s="17"/>
      <c r="P49" s="17"/>
      <c r="Q49" s="17"/>
      <c r="R49" s="18"/>
      <c r="S49" s="19"/>
      <c r="U49" s="5"/>
      <c r="V49" s="5"/>
      <c r="W49" s="52"/>
    </row>
    <row r="50" spans="2:23" x14ac:dyDescent="0.25">
      <c r="B50" s="5"/>
      <c r="C50" s="52"/>
      <c r="D50" s="5"/>
      <c r="E50" s="15"/>
      <c r="F50" s="46"/>
      <c r="G50" s="16"/>
      <c r="H50" s="46"/>
      <c r="I50" s="46"/>
      <c r="J50" s="5"/>
      <c r="K50" s="46"/>
      <c r="L50" s="5"/>
      <c r="M50" s="17"/>
      <c r="N50" s="17"/>
      <c r="O50" s="17"/>
      <c r="P50" s="17"/>
      <c r="Q50" s="17"/>
      <c r="R50" s="18"/>
      <c r="S50" s="19"/>
      <c r="U50" s="5"/>
      <c r="V50" s="5"/>
      <c r="W50" s="52"/>
    </row>
    <row r="51" spans="2:23" x14ac:dyDescent="0.25">
      <c r="B51" s="5"/>
      <c r="C51" s="52"/>
      <c r="D51" s="5"/>
      <c r="E51" s="15"/>
      <c r="F51" s="46"/>
      <c r="G51" s="16"/>
      <c r="H51" s="46"/>
      <c r="I51" s="46"/>
      <c r="J51" s="5"/>
      <c r="K51" s="46"/>
      <c r="L51" s="5"/>
      <c r="M51" s="17"/>
      <c r="N51" s="17"/>
      <c r="O51" s="17"/>
      <c r="P51" s="17"/>
      <c r="Q51" s="17"/>
      <c r="R51" s="25"/>
      <c r="S51" s="25"/>
      <c r="U51" s="5"/>
      <c r="V51" s="5"/>
      <c r="W51" s="52"/>
    </row>
    <row r="52" spans="2:23" x14ac:dyDescent="0.25">
      <c r="B52" s="5"/>
      <c r="C52" s="52"/>
      <c r="D52" s="5"/>
      <c r="E52" s="15"/>
      <c r="F52" s="46"/>
      <c r="G52" s="16"/>
      <c r="H52" s="46"/>
      <c r="I52" s="46"/>
      <c r="J52" s="5"/>
      <c r="K52" s="46"/>
      <c r="L52" s="5"/>
      <c r="M52" s="17"/>
      <c r="N52" s="17"/>
      <c r="O52" s="17"/>
      <c r="P52" s="17"/>
      <c r="Q52" s="17"/>
      <c r="R52" s="25"/>
      <c r="S52" s="25"/>
      <c r="U52" s="5"/>
      <c r="V52" s="5"/>
      <c r="W52" s="52"/>
    </row>
    <row r="53" spans="2:23" x14ac:dyDescent="0.25">
      <c r="B53" s="5"/>
      <c r="C53" s="52"/>
      <c r="D53" s="5"/>
      <c r="E53" s="15"/>
      <c r="F53" s="46"/>
      <c r="G53" s="16"/>
      <c r="H53" s="46"/>
      <c r="I53" s="46"/>
      <c r="J53" s="5"/>
      <c r="K53" s="46"/>
      <c r="L53" s="5"/>
      <c r="M53" s="17"/>
      <c r="N53" s="17"/>
      <c r="O53" s="17"/>
      <c r="P53" s="17"/>
      <c r="Q53" s="17"/>
      <c r="R53" s="25"/>
      <c r="S53" s="25"/>
      <c r="U53" s="5"/>
      <c r="V53" s="5"/>
      <c r="W53" s="52"/>
    </row>
    <row r="54" spans="2:23" x14ac:dyDescent="0.25">
      <c r="B54" s="5"/>
      <c r="C54" s="52"/>
      <c r="D54" s="5"/>
      <c r="E54" s="15"/>
      <c r="F54" s="46"/>
      <c r="G54" s="16"/>
      <c r="H54" s="46"/>
      <c r="I54" s="46"/>
      <c r="J54" s="5"/>
      <c r="K54" s="46"/>
      <c r="L54" s="5"/>
      <c r="M54" s="17"/>
      <c r="N54" s="17"/>
      <c r="O54" s="17"/>
      <c r="P54" s="17"/>
      <c r="Q54" s="17"/>
      <c r="R54" s="18"/>
      <c r="S54" s="19"/>
      <c r="U54" s="5"/>
      <c r="V54" s="5"/>
      <c r="W54" s="52"/>
    </row>
    <row r="55" spans="2:23" x14ac:dyDescent="0.25">
      <c r="B55" s="5"/>
      <c r="C55" s="52"/>
      <c r="D55" s="5"/>
      <c r="E55" s="15"/>
      <c r="F55" s="46"/>
      <c r="G55" s="16"/>
      <c r="H55" s="46"/>
      <c r="I55" s="46"/>
      <c r="J55" s="5"/>
      <c r="K55" s="46"/>
      <c r="L55" s="5"/>
      <c r="M55" s="17"/>
      <c r="N55" s="17"/>
      <c r="O55" s="17"/>
      <c r="P55" s="17"/>
      <c r="Q55" s="17"/>
      <c r="R55" s="18"/>
      <c r="S55" s="19"/>
      <c r="U55" s="5"/>
      <c r="V55" s="5"/>
      <c r="W55" s="52"/>
    </row>
    <row r="56" spans="2:23" x14ac:dyDescent="0.25">
      <c r="B56" s="5"/>
      <c r="C56" s="52"/>
      <c r="D56" s="5"/>
      <c r="E56" s="15"/>
      <c r="F56" s="46"/>
      <c r="G56" s="16"/>
      <c r="H56" s="46"/>
      <c r="I56" s="46"/>
      <c r="J56" s="5"/>
      <c r="K56" s="46"/>
      <c r="L56" s="5"/>
      <c r="M56" s="17"/>
      <c r="N56" s="17"/>
      <c r="O56" s="17"/>
      <c r="P56" s="17"/>
      <c r="Q56" s="17"/>
      <c r="R56" s="25"/>
      <c r="S56" s="25"/>
      <c r="U56" s="5"/>
      <c r="V56" s="5"/>
      <c r="W56" s="52"/>
    </row>
    <row r="57" spans="2:23" x14ac:dyDescent="0.25">
      <c r="B57" s="5"/>
      <c r="C57" s="52"/>
      <c r="D57" s="5"/>
      <c r="E57" s="15"/>
      <c r="F57" s="46"/>
      <c r="G57" s="16"/>
      <c r="H57" s="46"/>
      <c r="I57" s="46"/>
      <c r="J57" s="5"/>
      <c r="K57" s="46"/>
      <c r="L57" s="5"/>
      <c r="M57" s="17"/>
      <c r="N57" s="17"/>
      <c r="O57" s="17"/>
      <c r="P57" s="17"/>
      <c r="Q57" s="17"/>
      <c r="R57" s="25"/>
      <c r="S57" s="25"/>
      <c r="U57" s="5"/>
      <c r="V57" s="5"/>
      <c r="W57" s="52"/>
    </row>
    <row r="58" spans="2:23" x14ac:dyDescent="0.25">
      <c r="B58" s="5"/>
      <c r="C58" s="52"/>
      <c r="D58" s="5"/>
      <c r="E58" s="15"/>
      <c r="F58" s="46"/>
      <c r="G58" s="16"/>
      <c r="H58" s="46"/>
      <c r="I58" s="46"/>
      <c r="J58" s="5"/>
      <c r="K58" s="46"/>
      <c r="L58" s="5"/>
      <c r="M58" s="17"/>
      <c r="N58" s="17"/>
      <c r="O58" s="17"/>
      <c r="P58" s="17"/>
      <c r="Q58" s="17"/>
      <c r="R58" s="18"/>
      <c r="S58" s="19"/>
      <c r="U58" s="5"/>
      <c r="V58" s="5"/>
      <c r="W58" s="52"/>
    </row>
    <row r="59" spans="2:23" x14ac:dyDescent="0.25">
      <c r="B59" s="5"/>
      <c r="C59" s="52"/>
      <c r="D59" s="5"/>
      <c r="E59" s="15"/>
      <c r="F59" s="46"/>
      <c r="G59" s="16"/>
      <c r="H59" s="46"/>
      <c r="I59" s="46"/>
      <c r="J59" s="5"/>
      <c r="K59" s="46"/>
      <c r="L59" s="5"/>
      <c r="M59" s="17"/>
      <c r="N59" s="17"/>
      <c r="O59" s="17"/>
      <c r="P59" s="17"/>
      <c r="Q59" s="17"/>
      <c r="R59" s="18"/>
      <c r="S59" s="19"/>
      <c r="U59" s="5"/>
      <c r="V59" s="5"/>
      <c r="W59" s="52"/>
    </row>
    <row r="60" spans="2:23" x14ac:dyDescent="0.25">
      <c r="B60" s="5"/>
      <c r="C60" s="52"/>
      <c r="D60" s="5"/>
      <c r="E60" s="15"/>
      <c r="F60" s="46"/>
      <c r="G60" s="16"/>
      <c r="H60" s="46"/>
      <c r="I60" s="46"/>
      <c r="J60" s="5"/>
      <c r="K60" s="46"/>
      <c r="L60" s="5"/>
      <c r="M60" s="17"/>
      <c r="N60" s="17"/>
      <c r="O60" s="17"/>
      <c r="P60" s="17"/>
      <c r="Q60" s="17"/>
      <c r="R60" s="18"/>
      <c r="S60" s="19"/>
      <c r="U60" s="5"/>
      <c r="V60" s="5"/>
      <c r="W60" s="52"/>
    </row>
    <row r="61" spans="2:23" x14ac:dyDescent="0.25">
      <c r="B61" s="5"/>
      <c r="C61" s="52"/>
      <c r="D61" s="5"/>
      <c r="E61" s="15"/>
      <c r="F61" s="46"/>
      <c r="G61" s="16"/>
      <c r="H61" s="46"/>
      <c r="I61" s="46"/>
      <c r="J61" s="5"/>
      <c r="K61" s="46"/>
      <c r="L61" s="5"/>
      <c r="M61" s="17"/>
      <c r="N61" s="17"/>
      <c r="O61" s="17"/>
      <c r="P61" s="17"/>
      <c r="Q61" s="17"/>
      <c r="R61" s="25"/>
      <c r="S61" s="25"/>
      <c r="U61" s="5"/>
      <c r="V61" s="5"/>
      <c r="W61" s="52"/>
    </row>
    <row r="62" spans="2:23" x14ac:dyDescent="0.25">
      <c r="B62" s="5"/>
      <c r="C62" s="52"/>
      <c r="D62" s="5"/>
      <c r="E62" s="15"/>
      <c r="F62" s="46"/>
      <c r="G62" s="16"/>
      <c r="H62" s="46"/>
      <c r="I62" s="46"/>
      <c r="J62" s="5"/>
      <c r="K62" s="46"/>
      <c r="L62" s="5"/>
      <c r="M62" s="17"/>
      <c r="N62" s="17"/>
      <c r="O62" s="17"/>
      <c r="P62" s="17"/>
      <c r="Q62" s="17"/>
      <c r="R62" s="25"/>
      <c r="S62" s="25"/>
      <c r="U62" s="5"/>
      <c r="V62" s="5"/>
      <c r="W62" s="52"/>
    </row>
    <row r="63" spans="2:23" x14ac:dyDescent="0.25">
      <c r="B63" s="5"/>
      <c r="C63" s="52"/>
      <c r="D63" s="5"/>
      <c r="E63" s="15"/>
      <c r="F63" s="46"/>
      <c r="G63" s="16"/>
      <c r="H63" s="46"/>
      <c r="I63" s="46"/>
      <c r="J63" s="5"/>
      <c r="K63" s="46"/>
      <c r="L63" s="5"/>
      <c r="M63" s="17"/>
      <c r="N63" s="17"/>
      <c r="O63" s="17"/>
      <c r="P63" s="17"/>
      <c r="Q63" s="17"/>
      <c r="R63" s="25"/>
      <c r="S63" s="25"/>
      <c r="U63" s="5"/>
      <c r="V63" s="5"/>
      <c r="W63" s="52"/>
    </row>
    <row r="64" spans="2:23" x14ac:dyDescent="0.25">
      <c r="B64" s="5"/>
      <c r="C64" s="52"/>
      <c r="D64" s="5"/>
      <c r="E64" s="15"/>
      <c r="F64" s="46"/>
      <c r="G64" s="16"/>
      <c r="H64" s="46"/>
      <c r="I64" s="46"/>
      <c r="J64" s="5"/>
      <c r="K64" s="46"/>
      <c r="L64" s="5"/>
      <c r="M64" s="17"/>
      <c r="N64" s="17"/>
      <c r="O64" s="17"/>
      <c r="P64" s="17"/>
      <c r="Q64" s="17"/>
      <c r="R64" s="18"/>
      <c r="S64" s="19"/>
      <c r="U64" s="5"/>
      <c r="V64" s="5"/>
      <c r="W64" s="52"/>
    </row>
    <row r="65" spans="2:23" x14ac:dyDescent="0.25">
      <c r="B65" s="5"/>
      <c r="C65" s="52"/>
      <c r="D65" s="5"/>
      <c r="E65" s="15"/>
      <c r="F65" s="46"/>
      <c r="G65" s="16"/>
      <c r="H65" s="46"/>
      <c r="I65" s="46"/>
      <c r="J65" s="5"/>
      <c r="K65" s="46"/>
      <c r="L65" s="5"/>
      <c r="M65" s="17"/>
      <c r="N65" s="17"/>
      <c r="O65" s="17"/>
      <c r="P65" s="17"/>
      <c r="Q65" s="17"/>
      <c r="R65" s="18"/>
      <c r="S65" s="19"/>
      <c r="U65" s="5"/>
      <c r="V65" s="5"/>
      <c r="W65" s="52"/>
    </row>
    <row r="66" spans="2:23" x14ac:dyDescent="0.25">
      <c r="B66" s="5"/>
      <c r="C66" s="57"/>
      <c r="D66" s="5"/>
      <c r="E66" s="15"/>
      <c r="F66" s="46"/>
      <c r="G66" s="37"/>
      <c r="H66" s="46"/>
      <c r="I66" s="46"/>
      <c r="J66" s="5"/>
      <c r="K66" s="46"/>
      <c r="L66" s="5"/>
      <c r="M66" s="38"/>
      <c r="N66" s="38"/>
      <c r="O66" s="38"/>
      <c r="P66" s="38"/>
      <c r="Q66" s="38"/>
      <c r="R66" s="39"/>
      <c r="S66" s="40"/>
      <c r="U66" s="5"/>
      <c r="V66" s="5"/>
      <c r="W66" s="57"/>
    </row>
    <row r="67" spans="2:23" x14ac:dyDescent="0.25">
      <c r="B67" s="5"/>
      <c r="C67" s="52"/>
      <c r="D67" s="5"/>
      <c r="E67" s="15"/>
      <c r="F67" s="46"/>
      <c r="G67" s="16"/>
      <c r="H67" s="46"/>
      <c r="I67" s="46"/>
      <c r="J67" s="5"/>
      <c r="K67" s="46"/>
      <c r="L67" s="5"/>
      <c r="M67" s="17"/>
      <c r="N67" s="17"/>
      <c r="O67" s="17"/>
      <c r="P67" s="17"/>
      <c r="Q67" s="17"/>
      <c r="R67" s="18"/>
      <c r="S67" s="19"/>
      <c r="U67" s="5"/>
      <c r="V67" s="5"/>
      <c r="W67" s="52"/>
    </row>
    <row r="68" spans="2:23" x14ac:dyDescent="0.25">
      <c r="B68" s="5"/>
      <c r="C68" s="52"/>
      <c r="D68" s="5"/>
      <c r="E68" s="15"/>
      <c r="F68" s="46"/>
      <c r="G68" s="16"/>
      <c r="H68" s="46"/>
      <c r="I68" s="46"/>
      <c r="J68" s="5"/>
      <c r="K68" s="46"/>
      <c r="L68" s="5"/>
      <c r="M68" s="17"/>
      <c r="N68" s="17"/>
      <c r="O68" s="17"/>
      <c r="P68" s="17"/>
      <c r="Q68" s="17"/>
      <c r="R68" s="18"/>
      <c r="S68" s="19"/>
      <c r="U68" s="5"/>
      <c r="V68" s="5"/>
      <c r="W68" s="52"/>
    </row>
    <row r="69" spans="2:23" x14ac:dyDescent="0.25">
      <c r="B69" s="5"/>
      <c r="C69" s="52"/>
      <c r="D69" s="5"/>
      <c r="E69" s="15"/>
      <c r="F69" s="46"/>
      <c r="G69" s="16"/>
      <c r="H69" s="46"/>
      <c r="I69" s="46"/>
      <c r="J69" s="5"/>
      <c r="K69" s="46"/>
      <c r="L69" s="5"/>
      <c r="M69" s="17"/>
      <c r="N69" s="17"/>
      <c r="O69" s="17"/>
      <c r="P69" s="17"/>
      <c r="Q69" s="17"/>
      <c r="R69" s="18"/>
      <c r="S69" s="19"/>
      <c r="U69" s="5"/>
      <c r="V69" s="5"/>
      <c r="W69" s="52"/>
    </row>
    <row r="70" spans="2:23" x14ac:dyDescent="0.25">
      <c r="B70" s="5"/>
      <c r="C70" s="52"/>
      <c r="D70" s="5"/>
      <c r="E70" s="15"/>
      <c r="F70" s="46"/>
      <c r="G70" s="16"/>
      <c r="H70" s="46"/>
      <c r="I70" s="46"/>
      <c r="J70" s="5"/>
      <c r="K70" s="46"/>
      <c r="L70" s="5"/>
      <c r="M70" s="17"/>
      <c r="N70" s="17"/>
      <c r="O70" s="17"/>
      <c r="P70" s="17"/>
      <c r="Q70" s="17"/>
      <c r="R70" s="18"/>
      <c r="S70" s="19"/>
      <c r="U70" s="5"/>
      <c r="V70" s="5"/>
      <c r="W70" s="52"/>
    </row>
    <row r="71" spans="2:23" x14ac:dyDescent="0.25">
      <c r="B71" s="5"/>
      <c r="C71" s="52"/>
      <c r="D71" s="5"/>
      <c r="E71" s="15"/>
      <c r="F71" s="46"/>
      <c r="G71" s="16"/>
      <c r="H71" s="46"/>
      <c r="I71" s="46"/>
      <c r="J71" s="5"/>
      <c r="K71" s="46"/>
      <c r="L71" s="5"/>
      <c r="M71" s="17"/>
      <c r="N71" s="17"/>
      <c r="O71" s="17"/>
      <c r="P71" s="17"/>
      <c r="Q71" s="17"/>
      <c r="R71" s="18"/>
      <c r="S71" s="19"/>
      <c r="U71" s="5"/>
      <c r="V71" s="5"/>
      <c r="W71" s="52"/>
    </row>
    <row r="72" spans="2:23" x14ac:dyDescent="0.25">
      <c r="B72" s="5"/>
      <c r="C72" s="52"/>
      <c r="D72" s="5"/>
      <c r="E72" s="15"/>
      <c r="F72" s="46"/>
      <c r="G72" s="16"/>
      <c r="H72" s="46"/>
      <c r="I72" s="46"/>
      <c r="J72" s="5"/>
      <c r="K72" s="46"/>
      <c r="L72" s="5"/>
      <c r="M72" s="17"/>
      <c r="N72" s="17"/>
      <c r="O72" s="17"/>
      <c r="P72" s="17"/>
      <c r="Q72" s="17"/>
      <c r="R72" s="18"/>
      <c r="S72" s="19"/>
      <c r="U72" s="5"/>
      <c r="V72" s="5"/>
      <c r="W72" s="52"/>
    </row>
    <row r="73" spans="2:23" x14ac:dyDescent="0.25">
      <c r="B73" s="5"/>
      <c r="C73" s="52"/>
      <c r="D73" s="5"/>
      <c r="E73" s="15"/>
      <c r="F73" s="46"/>
      <c r="G73" s="16"/>
      <c r="H73" s="46"/>
      <c r="I73" s="46"/>
      <c r="J73" s="5"/>
      <c r="K73" s="46"/>
      <c r="L73" s="5"/>
      <c r="M73" s="17"/>
      <c r="N73" s="17"/>
      <c r="O73" s="17"/>
      <c r="P73" s="17"/>
      <c r="Q73" s="17"/>
      <c r="R73" s="18"/>
      <c r="S73" s="19"/>
      <c r="U73" s="5"/>
      <c r="V73" s="5"/>
      <c r="W73" s="52"/>
    </row>
    <row r="74" spans="2:23" x14ac:dyDescent="0.25">
      <c r="B74" s="5"/>
      <c r="C74" s="52"/>
      <c r="D74" s="5"/>
      <c r="E74" s="15"/>
      <c r="F74" s="46"/>
      <c r="G74" s="16"/>
      <c r="H74" s="46"/>
      <c r="I74" s="46"/>
      <c r="J74" s="5"/>
      <c r="K74" s="46"/>
      <c r="L74" s="5"/>
      <c r="M74" s="17"/>
      <c r="N74" s="17"/>
      <c r="O74" s="17"/>
      <c r="P74" s="17"/>
      <c r="Q74" s="17"/>
      <c r="R74" s="18"/>
      <c r="S74" s="19"/>
      <c r="U74" s="5"/>
      <c r="V74" s="5"/>
      <c r="W74" s="52"/>
    </row>
    <row r="75" spans="2:23" x14ac:dyDescent="0.25">
      <c r="C75"/>
      <c r="D75" s="26"/>
      <c r="E75" s="1"/>
      <c r="F75" s="49"/>
      <c r="G75" s="1"/>
      <c r="I75" s="59"/>
      <c r="M75" s="51"/>
      <c r="N75" s="51"/>
      <c r="O75" s="51"/>
      <c r="P75" s="51"/>
      <c r="Q75" s="51"/>
      <c r="R75" s="32"/>
      <c r="S75" s="50"/>
      <c r="T75"/>
      <c r="V75" s="5"/>
      <c r="W75"/>
    </row>
    <row r="77" spans="2:23" x14ac:dyDescent="0.25">
      <c r="C77" s="52"/>
      <c r="E77" s="26"/>
      <c r="G77" s="27"/>
      <c r="M77" s="28"/>
      <c r="N77" s="28"/>
      <c r="O77" s="28"/>
      <c r="P77" s="28"/>
      <c r="Q77" s="28"/>
      <c r="R77" s="29"/>
      <c r="S77" s="19"/>
      <c r="W77" s="52"/>
    </row>
    <row r="78" spans="2:23" x14ac:dyDescent="0.25">
      <c r="B78" s="5"/>
      <c r="C78" s="52"/>
      <c r="D78" s="5"/>
      <c r="E78" s="15"/>
      <c r="F78" s="46"/>
      <c r="G78" s="16"/>
      <c r="H78" s="46"/>
      <c r="I78" s="46"/>
      <c r="J78" s="5"/>
      <c r="K78" s="46"/>
      <c r="L78" s="5"/>
      <c r="M78" s="17"/>
      <c r="N78" s="17"/>
      <c r="O78" s="17"/>
      <c r="P78" s="17"/>
      <c r="Q78" s="17"/>
      <c r="R78" s="18"/>
      <c r="S78" s="19"/>
      <c r="U78" s="5"/>
      <c r="V78" s="5"/>
      <c r="W78" s="52"/>
    </row>
    <row r="79" spans="2:23" x14ac:dyDescent="0.25">
      <c r="C79" s="52"/>
      <c r="E79" s="26"/>
      <c r="G79" s="27"/>
      <c r="M79" s="28"/>
      <c r="N79" s="28"/>
      <c r="O79" s="28"/>
      <c r="P79" s="28"/>
      <c r="Q79" s="28"/>
      <c r="R79" s="29"/>
      <c r="S79" s="19"/>
      <c r="W79" s="52"/>
    </row>
    <row r="80" spans="2:23" x14ac:dyDescent="0.25">
      <c r="B80" s="5"/>
      <c r="C80" s="52"/>
      <c r="D80" s="5"/>
      <c r="E80" s="15"/>
      <c r="F80" s="46"/>
      <c r="G80" s="16"/>
      <c r="H80" s="46"/>
      <c r="I80" s="46"/>
      <c r="J80" s="5"/>
      <c r="K80" s="46"/>
      <c r="L80" s="5"/>
      <c r="M80" s="17"/>
      <c r="N80" s="17"/>
      <c r="O80" s="17"/>
      <c r="P80" s="17"/>
      <c r="Q80" s="17"/>
      <c r="R80" s="18"/>
      <c r="S80" s="19"/>
      <c r="U80" s="5"/>
      <c r="V80" s="5"/>
      <c r="W80" s="52"/>
    </row>
    <row r="82" spans="2:23" x14ac:dyDescent="0.25">
      <c r="B82" s="5"/>
      <c r="C82" s="52"/>
      <c r="D82" s="5"/>
      <c r="E82" s="15"/>
      <c r="F82" s="46"/>
      <c r="G82" s="16"/>
      <c r="H82" s="46"/>
      <c r="I82" s="46"/>
      <c r="J82" s="5"/>
      <c r="K82" s="46"/>
      <c r="L82" s="5"/>
      <c r="M82" s="17"/>
      <c r="N82" s="17"/>
      <c r="O82" s="17"/>
      <c r="P82" s="17"/>
      <c r="Q82" s="17"/>
      <c r="R82" s="18"/>
      <c r="S82" s="19"/>
      <c r="U82" s="5"/>
      <c r="V82" s="5"/>
      <c r="W82" s="52"/>
    </row>
    <row r="83" spans="2:23" x14ac:dyDescent="0.25">
      <c r="B83" s="5"/>
      <c r="C83" s="52"/>
      <c r="D83" s="5"/>
      <c r="E83" s="15"/>
      <c r="F83" s="46"/>
      <c r="G83" s="16"/>
      <c r="H83" s="46"/>
      <c r="I83" s="46"/>
      <c r="J83" s="5"/>
      <c r="K83" s="46"/>
      <c r="L83" s="5"/>
      <c r="M83" s="17"/>
      <c r="N83" s="17"/>
      <c r="O83" s="17"/>
      <c r="P83" s="17"/>
      <c r="Q83" s="17"/>
      <c r="R83" s="18"/>
      <c r="S83" s="19"/>
      <c r="U83" s="5"/>
      <c r="V83" s="5"/>
      <c r="W83" s="52"/>
    </row>
    <row r="84" spans="2:23" x14ac:dyDescent="0.25">
      <c r="B84" s="5"/>
      <c r="C84" s="57"/>
      <c r="D84" s="5"/>
      <c r="E84" s="15"/>
      <c r="F84" s="46"/>
      <c r="G84" s="37"/>
      <c r="H84" s="46"/>
      <c r="I84" s="46"/>
      <c r="J84" s="5"/>
      <c r="K84" s="46"/>
      <c r="L84" s="5"/>
      <c r="M84" s="38"/>
      <c r="N84" s="38"/>
      <c r="O84" s="38"/>
      <c r="P84" s="38"/>
      <c r="Q84" s="38"/>
      <c r="R84" s="39"/>
      <c r="S84" s="40"/>
      <c r="U84" s="5"/>
      <c r="V84" s="5"/>
      <c r="W84" s="57"/>
    </row>
    <row r="85" spans="2:23" x14ac:dyDescent="0.25">
      <c r="B85" s="5"/>
      <c r="C85" s="57"/>
      <c r="D85" s="5"/>
      <c r="E85" s="15"/>
      <c r="F85" s="46"/>
      <c r="G85" s="37"/>
      <c r="H85" s="46"/>
      <c r="I85" s="46"/>
      <c r="J85" s="5"/>
      <c r="K85" s="46"/>
      <c r="L85" s="5"/>
      <c r="M85" s="38"/>
      <c r="N85" s="38"/>
      <c r="O85" s="38"/>
      <c r="P85" s="38"/>
      <c r="Q85" s="38"/>
      <c r="R85" s="39"/>
      <c r="S85" s="40"/>
      <c r="U85" s="5"/>
      <c r="V85" s="5"/>
      <c r="W85" s="57"/>
    </row>
    <row r="86" spans="2:23" x14ac:dyDescent="0.25">
      <c r="B86" s="5"/>
      <c r="C86" s="57"/>
      <c r="D86" s="5"/>
      <c r="E86" s="15"/>
      <c r="F86" s="46"/>
      <c r="G86" s="37"/>
      <c r="H86" s="46"/>
      <c r="I86" s="46"/>
      <c r="J86" s="5"/>
      <c r="K86" s="46"/>
      <c r="L86" s="5"/>
      <c r="M86" s="38"/>
      <c r="N86" s="38"/>
      <c r="O86" s="38"/>
      <c r="P86" s="38"/>
      <c r="Q86" s="38"/>
      <c r="R86" s="39"/>
      <c r="S86" s="40"/>
      <c r="U86" s="5"/>
      <c r="V86" s="5"/>
      <c r="W86" s="57"/>
    </row>
    <row r="87" spans="2:23" x14ac:dyDescent="0.25">
      <c r="B87" s="5"/>
      <c r="C87" s="52"/>
      <c r="D87" s="5"/>
      <c r="E87" s="15"/>
      <c r="F87" s="46"/>
      <c r="G87" s="16"/>
      <c r="H87" s="46"/>
      <c r="I87" s="46"/>
      <c r="J87" s="5"/>
      <c r="K87" s="46"/>
      <c r="L87" s="5"/>
      <c r="M87" s="17"/>
      <c r="N87" s="17"/>
      <c r="O87" s="17"/>
      <c r="P87" s="17"/>
      <c r="Q87" s="17"/>
      <c r="R87" s="18"/>
      <c r="S87" s="19"/>
      <c r="U87" s="5"/>
      <c r="V87" s="5"/>
      <c r="W87" s="52"/>
    </row>
    <row r="88" spans="2:23" x14ac:dyDescent="0.25">
      <c r="B88" s="5"/>
      <c r="C88" s="52"/>
      <c r="D88" s="5"/>
      <c r="E88" s="15"/>
      <c r="F88" s="46"/>
      <c r="G88" s="16"/>
      <c r="H88" s="46"/>
      <c r="I88" s="46"/>
      <c r="J88" s="5"/>
      <c r="K88" s="46"/>
      <c r="L88" s="5"/>
      <c r="M88" s="17"/>
      <c r="N88" s="17"/>
      <c r="O88" s="17"/>
      <c r="P88" s="17"/>
      <c r="Q88" s="17"/>
      <c r="R88" s="18"/>
      <c r="S88" s="19"/>
      <c r="U88" s="5"/>
      <c r="V88" s="5"/>
      <c r="W88" s="52"/>
    </row>
    <row r="89" spans="2:23" x14ac:dyDescent="0.25">
      <c r="B89" s="5"/>
      <c r="C89" s="52"/>
      <c r="D89" s="5"/>
      <c r="E89" s="15"/>
      <c r="F89" s="46"/>
      <c r="G89" s="16"/>
      <c r="H89" s="46"/>
      <c r="I89" s="46"/>
      <c r="J89" s="5"/>
      <c r="K89" s="46"/>
      <c r="L89" s="5"/>
      <c r="M89" s="17"/>
      <c r="N89" s="17"/>
      <c r="O89" s="17"/>
      <c r="P89" s="17"/>
      <c r="Q89" s="17"/>
      <c r="R89" s="18"/>
      <c r="S89" s="19"/>
      <c r="U89" s="5"/>
      <c r="V89" s="5"/>
      <c r="W89" s="52"/>
    </row>
    <row r="90" spans="2:23" x14ac:dyDescent="0.25">
      <c r="B90" s="5"/>
      <c r="C90" s="52"/>
      <c r="D90" s="5"/>
      <c r="E90" s="15"/>
      <c r="F90" s="46"/>
      <c r="G90" s="16"/>
      <c r="H90" s="46"/>
      <c r="I90" s="46"/>
      <c r="J90" s="5"/>
      <c r="K90" s="46"/>
      <c r="L90" s="5"/>
      <c r="M90" s="17"/>
      <c r="N90" s="17"/>
      <c r="O90" s="17"/>
      <c r="P90" s="17"/>
      <c r="Q90" s="17"/>
      <c r="R90" s="18"/>
      <c r="S90" s="19"/>
      <c r="U90" s="5"/>
      <c r="V90" s="5"/>
      <c r="W90" s="52"/>
    </row>
    <row r="91" spans="2:23" x14ac:dyDescent="0.25">
      <c r="B91" s="5"/>
      <c r="C91" s="52"/>
      <c r="D91" s="5"/>
      <c r="E91" s="15"/>
      <c r="F91" s="46"/>
      <c r="G91" s="16"/>
      <c r="H91" s="46"/>
      <c r="I91" s="46"/>
      <c r="J91" s="5"/>
      <c r="K91" s="46"/>
      <c r="L91" s="5"/>
      <c r="M91" s="17"/>
      <c r="N91" s="17"/>
      <c r="O91" s="17"/>
      <c r="P91" s="17"/>
      <c r="Q91" s="17"/>
      <c r="R91" s="18"/>
      <c r="S91" s="19"/>
      <c r="U91" s="5"/>
      <c r="V91" s="5"/>
      <c r="W91" s="52"/>
    </row>
    <row r="92" spans="2:23" x14ac:dyDescent="0.25">
      <c r="B92" s="5"/>
      <c r="C92" s="52"/>
      <c r="D92" s="5"/>
      <c r="E92" s="15"/>
      <c r="F92" s="46"/>
      <c r="G92" s="16"/>
      <c r="H92" s="46"/>
      <c r="I92" s="46"/>
      <c r="J92" s="5"/>
      <c r="K92" s="46"/>
      <c r="L92" s="5"/>
      <c r="M92" s="17"/>
      <c r="N92" s="17"/>
      <c r="O92" s="17"/>
      <c r="P92" s="17"/>
      <c r="Q92" s="17"/>
      <c r="R92" s="25"/>
      <c r="S92" s="19"/>
      <c r="U92" s="5"/>
      <c r="V92" s="5"/>
      <c r="W92" s="52"/>
    </row>
    <row r="93" spans="2:23" x14ac:dyDescent="0.25">
      <c r="B93" s="5"/>
      <c r="C93" s="52"/>
      <c r="D93" s="5"/>
      <c r="E93" s="15"/>
      <c r="F93" s="46"/>
      <c r="G93" s="16"/>
      <c r="H93" s="46"/>
      <c r="I93" s="46"/>
      <c r="J93" s="5"/>
      <c r="K93" s="46"/>
      <c r="L93" s="5"/>
      <c r="M93" s="17"/>
      <c r="N93" s="17"/>
      <c r="O93" s="17"/>
      <c r="P93" s="17"/>
      <c r="Q93" s="17"/>
      <c r="R93" s="25"/>
      <c r="S93" s="19"/>
      <c r="U93" s="5"/>
      <c r="V93" s="5"/>
      <c r="W93" s="52"/>
    </row>
    <row r="94" spans="2:23" x14ac:dyDescent="0.25">
      <c r="B94" s="5"/>
      <c r="C94" s="52"/>
      <c r="D94" s="5"/>
      <c r="E94" s="15"/>
      <c r="F94" s="46"/>
      <c r="G94" s="16"/>
      <c r="H94" s="46"/>
      <c r="I94" s="46"/>
      <c r="J94" s="5"/>
      <c r="K94" s="46"/>
      <c r="L94" s="5"/>
      <c r="M94" s="17"/>
      <c r="N94" s="17"/>
      <c r="O94" s="17"/>
      <c r="P94" s="17"/>
      <c r="Q94" s="17"/>
      <c r="R94" s="25"/>
      <c r="S94" s="19"/>
      <c r="U94" s="5"/>
      <c r="V94" s="5"/>
      <c r="W94" s="52"/>
    </row>
    <row r="96" spans="2:23" x14ac:dyDescent="0.25">
      <c r="B96" s="5"/>
      <c r="C96" s="52"/>
      <c r="D96" s="5"/>
      <c r="E96" s="15"/>
      <c r="F96" s="46"/>
      <c r="G96" s="16"/>
      <c r="H96" s="46"/>
      <c r="I96" s="46"/>
      <c r="J96" s="5"/>
      <c r="K96" s="46"/>
      <c r="L96" s="5"/>
      <c r="M96" s="17"/>
      <c r="N96" s="17"/>
      <c r="O96" s="17"/>
      <c r="P96" s="17"/>
      <c r="Q96" s="17"/>
      <c r="R96" s="25"/>
      <c r="S96" s="19"/>
      <c r="U96" s="5"/>
      <c r="V96" s="5"/>
      <c r="W96" s="52"/>
    </row>
    <row r="97" spans="2:23" x14ac:dyDescent="0.25">
      <c r="B97" s="5"/>
      <c r="C97" s="52"/>
      <c r="D97" s="5"/>
      <c r="E97" s="15"/>
      <c r="F97" s="46"/>
      <c r="G97" s="16"/>
      <c r="H97" s="46"/>
      <c r="I97" s="46"/>
      <c r="J97" s="5"/>
      <c r="K97" s="46"/>
      <c r="L97" s="5"/>
      <c r="M97" s="17"/>
      <c r="N97" s="17"/>
      <c r="O97" s="17"/>
      <c r="P97" s="17"/>
      <c r="Q97" s="17"/>
      <c r="R97" s="25"/>
      <c r="S97" s="19"/>
      <c r="U97" s="5"/>
      <c r="V97" s="5"/>
      <c r="W97" s="52"/>
    </row>
    <row r="98" spans="2:23" x14ac:dyDescent="0.25">
      <c r="B98" s="5"/>
      <c r="C98" s="52"/>
      <c r="D98" s="5"/>
      <c r="E98" s="15"/>
      <c r="F98" s="46"/>
      <c r="G98" s="16"/>
      <c r="H98" s="46"/>
      <c r="I98" s="46"/>
      <c r="J98" s="5"/>
      <c r="K98" s="46"/>
      <c r="L98" s="5"/>
      <c r="M98" s="17"/>
      <c r="N98" s="17"/>
      <c r="O98" s="17"/>
      <c r="P98" s="17"/>
      <c r="Q98" s="17"/>
      <c r="R98" s="18"/>
      <c r="S98" s="19"/>
      <c r="U98" s="5"/>
      <c r="V98" s="5"/>
      <c r="W98" s="52"/>
    </row>
    <row r="99" spans="2:23" x14ac:dyDescent="0.25">
      <c r="B99" s="5"/>
      <c r="C99" s="52"/>
      <c r="D99" s="5"/>
      <c r="E99" s="15"/>
      <c r="F99" s="46"/>
      <c r="G99" s="16"/>
      <c r="H99" s="46"/>
      <c r="I99" s="46"/>
      <c r="J99" s="5"/>
      <c r="K99" s="46"/>
      <c r="L99" s="5"/>
      <c r="M99" s="17"/>
      <c r="N99" s="17"/>
      <c r="O99" s="17"/>
      <c r="P99" s="17"/>
      <c r="Q99" s="17"/>
      <c r="R99" s="18"/>
      <c r="S99" s="19"/>
      <c r="U99" s="5"/>
      <c r="V99" s="5"/>
      <c r="W99" s="52"/>
    </row>
    <row r="100" spans="2:23" x14ac:dyDescent="0.25">
      <c r="B100" s="5"/>
      <c r="C100" s="52"/>
      <c r="D100" s="5"/>
      <c r="E100" s="15"/>
      <c r="F100" s="46"/>
      <c r="G100" s="16"/>
      <c r="H100" s="46"/>
      <c r="I100" s="46"/>
      <c r="J100" s="5"/>
      <c r="K100" s="46"/>
      <c r="L100" s="5"/>
      <c r="M100" s="17"/>
      <c r="N100" s="17"/>
      <c r="O100" s="17"/>
      <c r="P100" s="17"/>
      <c r="Q100" s="17"/>
      <c r="R100" s="18"/>
      <c r="S100" s="19"/>
      <c r="U100" s="5"/>
      <c r="V100" s="5"/>
      <c r="W100" s="52"/>
    </row>
    <row r="101" spans="2:23" x14ac:dyDescent="0.25">
      <c r="B101" s="5"/>
      <c r="C101" s="52"/>
      <c r="D101" s="5"/>
      <c r="E101" s="15"/>
      <c r="F101" s="46"/>
      <c r="G101" s="16"/>
      <c r="H101" s="46"/>
      <c r="I101" s="46"/>
      <c r="J101" s="5"/>
      <c r="K101" s="46"/>
      <c r="L101" s="5"/>
      <c r="M101" s="17"/>
      <c r="N101" s="17"/>
      <c r="O101" s="17"/>
      <c r="P101" s="17"/>
      <c r="Q101" s="17"/>
      <c r="R101" s="25"/>
      <c r="S101" s="19"/>
      <c r="U101" s="5"/>
      <c r="V101" s="5"/>
      <c r="W101" s="52"/>
    </row>
    <row r="102" spans="2:23" x14ac:dyDescent="0.25">
      <c r="B102" s="5"/>
      <c r="C102" s="52"/>
      <c r="D102" s="5"/>
      <c r="E102" s="15"/>
      <c r="F102" s="46"/>
      <c r="G102" s="16"/>
      <c r="H102" s="46"/>
      <c r="I102" s="46"/>
      <c r="J102" s="5"/>
      <c r="K102" s="46"/>
      <c r="L102" s="5"/>
      <c r="M102" s="17"/>
      <c r="N102" s="17"/>
      <c r="O102" s="17"/>
      <c r="P102" s="17"/>
      <c r="Q102" s="17"/>
      <c r="R102" s="25"/>
      <c r="S102" s="19"/>
      <c r="U102" s="5"/>
      <c r="V102" s="5"/>
      <c r="W102" s="52"/>
    </row>
    <row r="103" spans="2:23" x14ac:dyDescent="0.25">
      <c r="B103" s="5"/>
      <c r="C103" s="52"/>
      <c r="D103" s="5"/>
      <c r="E103" s="15"/>
      <c r="F103" s="46"/>
      <c r="G103" s="16"/>
      <c r="H103" s="46"/>
      <c r="I103" s="46"/>
      <c r="J103" s="5"/>
      <c r="K103" s="46"/>
      <c r="L103" s="5"/>
      <c r="M103" s="17"/>
      <c r="N103" s="17"/>
      <c r="O103" s="17"/>
      <c r="P103" s="17"/>
      <c r="Q103" s="17"/>
      <c r="R103" s="25"/>
      <c r="S103" s="19"/>
      <c r="U103" s="5"/>
      <c r="V103" s="5"/>
      <c r="W103" s="52"/>
    </row>
    <row r="104" spans="2:23" x14ac:dyDescent="0.25">
      <c r="B104" s="5"/>
      <c r="C104" s="52"/>
      <c r="D104" s="5"/>
      <c r="E104" s="15"/>
      <c r="F104" s="46"/>
      <c r="G104" s="16"/>
      <c r="H104" s="46"/>
      <c r="I104" s="46"/>
      <c r="J104" s="5"/>
      <c r="K104" s="46"/>
      <c r="L104" s="5"/>
      <c r="M104" s="17"/>
      <c r="N104" s="17"/>
      <c r="O104" s="17"/>
      <c r="P104" s="17"/>
      <c r="Q104" s="17"/>
      <c r="R104" s="25"/>
      <c r="S104" s="19"/>
      <c r="U104" s="5"/>
      <c r="V104" s="5"/>
      <c r="W104" s="52"/>
    </row>
    <row r="105" spans="2:23" x14ac:dyDescent="0.25">
      <c r="E105" s="26"/>
      <c r="G105" s="27"/>
      <c r="M105" s="28"/>
      <c r="N105" s="28"/>
      <c r="O105" s="28"/>
      <c r="P105" s="28"/>
      <c r="Q105" s="28"/>
      <c r="R105" s="29"/>
      <c r="S105" s="19"/>
      <c r="T105" s="52"/>
    </row>
    <row r="106" spans="2:23" x14ac:dyDescent="0.25">
      <c r="B106" s="5"/>
      <c r="C106" s="52"/>
      <c r="D106" s="5"/>
      <c r="E106" s="15"/>
      <c r="F106" s="46"/>
      <c r="G106" s="16"/>
      <c r="H106" s="46"/>
      <c r="I106" s="46"/>
      <c r="J106" s="5"/>
      <c r="K106" s="46"/>
      <c r="L106" s="5"/>
      <c r="M106" s="17"/>
      <c r="N106" s="17"/>
      <c r="O106" s="17"/>
      <c r="P106" s="17"/>
      <c r="Q106" s="17"/>
      <c r="R106" s="18"/>
      <c r="S106" s="19"/>
      <c r="T106" s="52"/>
      <c r="U106" s="5"/>
      <c r="V106" s="5"/>
      <c r="W106" s="52"/>
    </row>
    <row r="107" spans="2:23" x14ac:dyDescent="0.25">
      <c r="B107" s="5"/>
      <c r="C107" s="52"/>
      <c r="D107" s="5"/>
      <c r="E107" s="15"/>
      <c r="F107" s="46"/>
      <c r="G107" s="16"/>
      <c r="H107" s="46"/>
      <c r="I107" s="46"/>
      <c r="J107" s="5"/>
      <c r="K107" s="46"/>
      <c r="L107" s="5"/>
      <c r="M107" s="17"/>
      <c r="N107" s="17"/>
      <c r="O107" s="17"/>
      <c r="P107" s="17"/>
      <c r="Q107" s="17"/>
      <c r="R107" s="18"/>
      <c r="S107" s="19"/>
      <c r="U107" s="5"/>
      <c r="V107" s="5"/>
      <c r="W107" s="52"/>
    </row>
    <row r="108" spans="2:23" x14ac:dyDescent="0.25">
      <c r="B108" s="5"/>
      <c r="C108" s="52"/>
      <c r="D108" s="5"/>
      <c r="E108" s="15"/>
      <c r="F108" s="46"/>
      <c r="G108" s="16"/>
      <c r="H108" s="46"/>
      <c r="I108" s="46"/>
      <c r="J108" s="5"/>
      <c r="K108" s="46"/>
      <c r="L108" s="5"/>
      <c r="M108" s="17"/>
      <c r="N108" s="17"/>
      <c r="O108" s="17"/>
      <c r="P108" s="17"/>
      <c r="Q108" s="17"/>
      <c r="R108" s="25"/>
      <c r="S108" s="19"/>
      <c r="U108" s="5"/>
      <c r="V108" s="5"/>
      <c r="W108" s="52"/>
    </row>
    <row r="109" spans="2:23" x14ac:dyDescent="0.25">
      <c r="B109" s="5"/>
      <c r="C109" s="52"/>
      <c r="D109" s="5"/>
      <c r="E109" s="15"/>
      <c r="F109" s="46"/>
      <c r="G109" s="16"/>
      <c r="H109" s="46"/>
      <c r="I109" s="46"/>
      <c r="J109" s="5"/>
      <c r="K109" s="46"/>
      <c r="L109" s="5"/>
      <c r="M109" s="17"/>
      <c r="N109" s="17"/>
      <c r="O109" s="17"/>
      <c r="P109" s="17"/>
      <c r="Q109" s="17"/>
      <c r="R109" s="18"/>
      <c r="S109" s="19"/>
      <c r="U109" s="5"/>
      <c r="V109" s="5"/>
      <c r="W109" s="52"/>
    </row>
    <row r="110" spans="2:23" x14ac:dyDescent="0.25">
      <c r="B110" s="5"/>
      <c r="C110" s="52"/>
      <c r="D110" s="5"/>
      <c r="E110" s="15"/>
      <c r="F110" s="46"/>
      <c r="G110" s="16"/>
      <c r="H110" s="46"/>
      <c r="I110" s="46"/>
      <c r="J110" s="5"/>
      <c r="K110" s="46"/>
      <c r="L110" s="5"/>
      <c r="M110" s="17"/>
      <c r="N110" s="17"/>
      <c r="O110" s="17"/>
      <c r="P110" s="17"/>
      <c r="Q110" s="17"/>
      <c r="R110" s="18"/>
      <c r="S110" s="19"/>
      <c r="U110" s="5"/>
      <c r="V110" s="5"/>
      <c r="W110" s="52"/>
    </row>
    <row r="111" spans="2:23" x14ac:dyDescent="0.25">
      <c r="B111" s="5"/>
      <c r="C111" s="57"/>
      <c r="D111" s="5"/>
      <c r="E111" s="15"/>
      <c r="F111" s="46"/>
      <c r="G111" s="37"/>
      <c r="H111" s="46"/>
      <c r="I111" s="46"/>
      <c r="J111" s="5"/>
      <c r="K111" s="46"/>
      <c r="L111" s="5"/>
      <c r="M111" s="38"/>
      <c r="N111" s="38"/>
      <c r="O111" s="38"/>
      <c r="P111" s="38"/>
      <c r="Q111" s="38"/>
      <c r="R111" s="39"/>
      <c r="S111" s="40"/>
      <c r="U111" s="5"/>
      <c r="V111" s="5"/>
      <c r="W111" s="57"/>
    </row>
    <row r="112" spans="2:23" x14ac:dyDescent="0.25">
      <c r="B112" s="5"/>
      <c r="C112" s="52"/>
      <c r="D112" s="5"/>
      <c r="E112" s="15"/>
      <c r="F112" s="46"/>
      <c r="G112" s="16"/>
      <c r="H112" s="46"/>
      <c r="I112" s="46"/>
      <c r="J112" s="5"/>
      <c r="K112" s="46"/>
      <c r="L112" s="5"/>
      <c r="M112" s="17"/>
      <c r="N112" s="17"/>
      <c r="O112" s="17"/>
      <c r="P112" s="17"/>
      <c r="Q112" s="17"/>
      <c r="R112" s="18"/>
      <c r="S112" s="19"/>
      <c r="U112" s="5"/>
      <c r="V112" s="5"/>
      <c r="W112" s="52"/>
    </row>
    <row r="113" spans="2:23" x14ac:dyDescent="0.25">
      <c r="B113" s="5"/>
      <c r="C113" s="57"/>
      <c r="D113" s="5"/>
      <c r="E113" s="15"/>
      <c r="F113" s="46"/>
      <c r="G113" s="37"/>
      <c r="H113" s="46"/>
      <c r="I113" s="46"/>
      <c r="J113" s="5"/>
      <c r="K113" s="46"/>
      <c r="L113" s="5"/>
      <c r="M113" s="38"/>
      <c r="N113" s="38"/>
      <c r="O113" s="38"/>
      <c r="P113" s="38"/>
      <c r="Q113" s="38"/>
      <c r="R113" s="18"/>
      <c r="S113" s="19"/>
      <c r="U113" s="5"/>
      <c r="V113" s="5"/>
      <c r="W113" s="57"/>
    </row>
    <row r="114" spans="2:23" x14ac:dyDescent="0.25">
      <c r="B114" s="5"/>
      <c r="C114" s="52"/>
      <c r="D114" s="5"/>
      <c r="E114" s="15"/>
      <c r="F114" s="46"/>
      <c r="G114" s="16"/>
      <c r="H114" s="46"/>
      <c r="I114" s="46"/>
      <c r="J114" s="5"/>
      <c r="K114" s="46"/>
      <c r="L114" s="5"/>
      <c r="M114" s="17"/>
      <c r="N114" s="17"/>
      <c r="O114" s="17"/>
      <c r="P114" s="17"/>
      <c r="Q114" s="17"/>
      <c r="R114" s="18"/>
      <c r="S114" s="19"/>
      <c r="U114" s="5"/>
      <c r="V114" s="5"/>
      <c r="W114" s="52"/>
    </row>
    <row r="115" spans="2:23" x14ac:dyDescent="0.25">
      <c r="B115" s="5"/>
      <c r="C115" s="52"/>
      <c r="D115" s="5"/>
      <c r="E115" s="15"/>
      <c r="F115" s="46"/>
      <c r="G115" s="16"/>
      <c r="H115" s="46"/>
      <c r="I115" s="46"/>
      <c r="J115" s="5"/>
      <c r="K115" s="46"/>
      <c r="L115" s="5"/>
      <c r="M115" s="17"/>
      <c r="N115" s="17"/>
      <c r="O115" s="17"/>
      <c r="P115" s="17"/>
      <c r="Q115" s="17"/>
      <c r="R115" s="18"/>
      <c r="S115" s="19"/>
      <c r="U115" s="5"/>
      <c r="V115" s="5"/>
      <c r="W115" s="52"/>
    </row>
    <row r="116" spans="2:23" x14ac:dyDescent="0.25">
      <c r="B116" s="5"/>
      <c r="C116" s="57"/>
      <c r="D116" s="5"/>
      <c r="E116" s="15"/>
      <c r="F116" s="46"/>
      <c r="G116" s="37"/>
      <c r="H116" s="46"/>
      <c r="I116" s="46"/>
      <c r="J116" s="5"/>
      <c r="K116" s="46"/>
      <c r="L116" s="5"/>
      <c r="M116" s="38"/>
      <c r="N116" s="38"/>
      <c r="O116" s="38"/>
      <c r="P116" s="38"/>
      <c r="Q116" s="38"/>
      <c r="R116" s="39"/>
      <c r="S116" s="40"/>
      <c r="U116" s="5"/>
      <c r="V116" s="5"/>
      <c r="W116" s="57"/>
    </row>
    <row r="117" spans="2:23" x14ac:dyDescent="0.25">
      <c r="B117" s="5"/>
      <c r="C117" s="57"/>
      <c r="D117" s="5"/>
      <c r="E117" s="15"/>
      <c r="F117" s="46"/>
      <c r="G117" s="37"/>
      <c r="H117" s="46"/>
      <c r="I117" s="46"/>
      <c r="J117" s="5"/>
      <c r="K117" s="46"/>
      <c r="L117" s="5"/>
      <c r="M117" s="38"/>
      <c r="N117" s="38"/>
      <c r="O117" s="38"/>
      <c r="P117" s="38"/>
      <c r="Q117" s="38"/>
      <c r="R117" s="39"/>
      <c r="S117" s="40"/>
      <c r="U117" s="5"/>
      <c r="V117" s="5"/>
      <c r="W117" s="57"/>
    </row>
    <row r="118" spans="2:23" x14ac:dyDescent="0.25">
      <c r="B118" s="5"/>
      <c r="C118" s="52"/>
      <c r="D118" s="5"/>
      <c r="E118" s="15"/>
      <c r="F118" s="46"/>
      <c r="G118" s="16"/>
      <c r="H118" s="46"/>
      <c r="I118" s="46"/>
      <c r="J118" s="5"/>
      <c r="K118" s="46"/>
      <c r="L118" s="5"/>
      <c r="M118" s="17"/>
      <c r="N118" s="17"/>
      <c r="O118" s="17"/>
      <c r="P118" s="17"/>
      <c r="Q118" s="17"/>
      <c r="R118" s="25"/>
      <c r="S118" s="25"/>
      <c r="T118" s="25"/>
      <c r="U118" s="5"/>
      <c r="V118" s="5"/>
      <c r="W118" s="52"/>
    </row>
    <row r="119" spans="2:23" x14ac:dyDescent="0.25">
      <c r="B119" s="5"/>
      <c r="C119" s="52"/>
      <c r="D119" s="5"/>
      <c r="E119" s="15"/>
      <c r="F119" s="46"/>
      <c r="G119" s="16"/>
      <c r="H119" s="46"/>
      <c r="I119" s="46"/>
      <c r="J119" s="5"/>
      <c r="K119" s="46"/>
      <c r="L119" s="5"/>
      <c r="M119" s="17"/>
      <c r="N119" s="17"/>
      <c r="O119" s="17"/>
      <c r="P119" s="17"/>
      <c r="Q119" s="17"/>
      <c r="R119" s="25"/>
      <c r="S119" s="19"/>
      <c r="U119" s="5"/>
      <c r="V119" s="5"/>
      <c r="W119" s="52"/>
    </row>
    <row r="120" spans="2:23" x14ac:dyDescent="0.25">
      <c r="B120" s="5"/>
      <c r="C120" s="52"/>
      <c r="D120" s="5"/>
      <c r="E120" s="15"/>
      <c r="F120" s="46"/>
      <c r="G120" s="16"/>
      <c r="H120" s="46"/>
      <c r="I120" s="46"/>
      <c r="J120" s="5"/>
      <c r="K120" s="46"/>
      <c r="L120" s="5"/>
      <c r="M120" s="17"/>
      <c r="N120" s="17"/>
      <c r="O120" s="17"/>
      <c r="P120" s="17"/>
      <c r="Q120" s="17"/>
      <c r="R120" s="18"/>
      <c r="S120" s="19"/>
      <c r="U120" s="5"/>
      <c r="V120" s="5"/>
      <c r="W120" s="52"/>
    </row>
    <row r="121" spans="2:23" x14ac:dyDescent="0.25">
      <c r="B121" s="5"/>
      <c r="C121" s="52"/>
      <c r="D121" s="5"/>
      <c r="E121" s="15"/>
      <c r="F121" s="46"/>
      <c r="G121" s="16"/>
      <c r="H121" s="46"/>
      <c r="I121" s="46"/>
      <c r="J121" s="5"/>
      <c r="K121" s="46"/>
      <c r="L121" s="5"/>
      <c r="M121" s="17"/>
      <c r="N121" s="17"/>
      <c r="O121" s="17"/>
      <c r="P121" s="17"/>
      <c r="Q121" s="17"/>
      <c r="R121" s="18"/>
      <c r="S121" s="19"/>
      <c r="U121" s="5"/>
      <c r="V121" s="5"/>
      <c r="W121" s="52"/>
    </row>
    <row r="122" spans="2:23" x14ac:dyDescent="0.25">
      <c r="B122" s="5"/>
      <c r="C122" s="52"/>
      <c r="D122" s="5"/>
      <c r="E122" s="15"/>
      <c r="F122" s="46"/>
      <c r="G122" s="16"/>
      <c r="H122" s="46"/>
      <c r="I122" s="46"/>
      <c r="J122" s="5"/>
      <c r="K122" s="46"/>
      <c r="L122" s="5"/>
      <c r="M122" s="17"/>
      <c r="N122" s="17"/>
      <c r="O122" s="17"/>
      <c r="P122" s="17"/>
      <c r="Q122" s="17"/>
      <c r="R122" s="18"/>
      <c r="S122" s="19"/>
      <c r="U122" s="5"/>
      <c r="V122" s="5"/>
      <c r="W122" s="52"/>
    </row>
    <row r="123" spans="2:23" x14ac:dyDescent="0.25">
      <c r="B123" s="5"/>
      <c r="C123" s="52"/>
      <c r="D123" s="5"/>
      <c r="E123" s="15"/>
      <c r="F123" s="46"/>
      <c r="G123" s="16"/>
      <c r="H123" s="46"/>
      <c r="I123" s="46"/>
      <c r="J123" s="5"/>
      <c r="K123" s="46"/>
      <c r="L123" s="5"/>
      <c r="M123" s="17"/>
      <c r="N123" s="17"/>
      <c r="O123" s="17"/>
      <c r="P123" s="17"/>
      <c r="Q123" s="17"/>
      <c r="R123" s="18"/>
      <c r="S123" s="19"/>
      <c r="U123" s="5"/>
      <c r="V123" s="5"/>
      <c r="W123" s="52"/>
    </row>
    <row r="124" spans="2:23" x14ac:dyDescent="0.25">
      <c r="B124" s="5"/>
      <c r="C124" s="52"/>
      <c r="D124" s="5"/>
      <c r="E124" s="15"/>
      <c r="F124" s="46"/>
      <c r="G124" s="16"/>
      <c r="H124" s="46"/>
      <c r="I124" s="46"/>
      <c r="J124" s="5"/>
      <c r="K124" s="46"/>
      <c r="L124" s="5"/>
      <c r="M124" s="17"/>
      <c r="N124" s="17"/>
      <c r="O124" s="17"/>
      <c r="P124" s="17"/>
      <c r="Q124" s="17"/>
      <c r="R124" s="18"/>
      <c r="S124" s="19"/>
      <c r="U124" s="5"/>
      <c r="V124" s="5"/>
      <c r="W124" s="52"/>
    </row>
    <row r="125" spans="2:23" x14ac:dyDescent="0.25">
      <c r="B125" s="5"/>
      <c r="C125" s="52"/>
      <c r="D125" s="5"/>
      <c r="E125" s="15"/>
      <c r="F125" s="46"/>
      <c r="G125" s="16"/>
      <c r="H125" s="46"/>
      <c r="I125" s="46"/>
      <c r="J125" s="5"/>
      <c r="K125" s="46"/>
      <c r="L125" s="5"/>
      <c r="M125" s="17"/>
      <c r="N125" s="17"/>
      <c r="O125" s="17"/>
      <c r="P125" s="17"/>
      <c r="Q125" s="17"/>
      <c r="R125" s="18"/>
      <c r="S125" s="19"/>
      <c r="U125" s="5"/>
      <c r="V125" s="5"/>
      <c r="W125" s="52"/>
    </row>
    <row r="126" spans="2:23" x14ac:dyDescent="0.25">
      <c r="B126" s="5"/>
      <c r="C126" s="52"/>
      <c r="D126" s="5"/>
      <c r="E126" s="15"/>
      <c r="F126" s="46"/>
      <c r="G126" s="16"/>
      <c r="H126" s="46"/>
      <c r="I126" s="46"/>
      <c r="J126" s="5"/>
      <c r="K126" s="46"/>
      <c r="L126" s="5"/>
      <c r="M126" s="17"/>
      <c r="N126" s="17"/>
      <c r="O126" s="17"/>
      <c r="P126" s="17"/>
      <c r="Q126" s="17"/>
      <c r="R126" s="18"/>
      <c r="S126" s="19"/>
      <c r="U126" s="5"/>
      <c r="V126" s="5"/>
      <c r="W126" s="52"/>
    </row>
    <row r="127" spans="2:23" x14ac:dyDescent="0.25">
      <c r="B127" s="5"/>
      <c r="C127" s="52"/>
      <c r="D127" s="5"/>
      <c r="E127" s="15"/>
      <c r="F127" s="46"/>
      <c r="G127" s="16"/>
      <c r="H127" s="46"/>
      <c r="I127" s="46"/>
      <c r="J127" s="5"/>
      <c r="K127" s="46"/>
      <c r="L127" s="5"/>
      <c r="M127" s="17"/>
      <c r="N127" s="17"/>
      <c r="O127" s="17"/>
      <c r="P127" s="17"/>
      <c r="Q127" s="17"/>
      <c r="R127" s="18"/>
      <c r="S127" s="19"/>
      <c r="U127" s="5"/>
      <c r="V127" s="5"/>
      <c r="W127" s="52"/>
    </row>
    <row r="128" spans="2:23" x14ac:dyDescent="0.25">
      <c r="B128" s="5"/>
      <c r="C128" s="52"/>
      <c r="D128" s="5"/>
      <c r="E128" s="15"/>
      <c r="F128" s="46"/>
      <c r="G128" s="16"/>
      <c r="H128" s="46"/>
      <c r="I128" s="46"/>
      <c r="J128" s="5"/>
      <c r="K128" s="46"/>
      <c r="L128" s="5"/>
      <c r="M128" s="17"/>
      <c r="N128" s="17"/>
      <c r="O128" s="17"/>
      <c r="P128" s="17"/>
      <c r="Q128" s="17"/>
      <c r="R128" s="18"/>
      <c r="S128" s="19"/>
      <c r="U128" s="5"/>
      <c r="V128" s="5"/>
      <c r="W128" s="52"/>
    </row>
    <row r="129" spans="2:23" x14ac:dyDescent="0.25">
      <c r="B129" s="5"/>
      <c r="C129" s="52"/>
      <c r="D129" s="5"/>
      <c r="E129" s="15"/>
      <c r="F129" s="46"/>
      <c r="G129" s="16"/>
      <c r="H129" s="46"/>
      <c r="I129" s="46"/>
      <c r="J129" s="5"/>
      <c r="K129" s="46"/>
      <c r="L129" s="5"/>
      <c r="M129" s="17"/>
      <c r="N129" s="17"/>
      <c r="O129" s="17"/>
      <c r="P129" s="17"/>
      <c r="Q129" s="17"/>
      <c r="R129" s="18"/>
      <c r="S129" s="19"/>
      <c r="U129" s="5"/>
      <c r="V129" s="5"/>
      <c r="W129" s="52"/>
    </row>
    <row r="130" spans="2:23" x14ac:dyDescent="0.25">
      <c r="B130" s="42"/>
      <c r="C130" s="43"/>
      <c r="D130" s="2"/>
      <c r="E130" s="42"/>
      <c r="F130" s="43"/>
      <c r="G130" s="43"/>
      <c r="H130" s="43"/>
      <c r="I130" s="43"/>
      <c r="J130" s="43"/>
      <c r="K130" s="43"/>
      <c r="L130" s="42"/>
      <c r="M130" s="43"/>
      <c r="N130" s="43"/>
      <c r="O130" s="44"/>
      <c r="P130" s="44"/>
      <c r="Q130" s="44"/>
      <c r="R130" s="45"/>
      <c r="S130" s="43"/>
      <c r="U130" s="42"/>
      <c r="V130" s="42"/>
      <c r="W130" s="43"/>
    </row>
    <row r="131" spans="2:23" x14ac:dyDescent="0.25">
      <c r="B131" s="42"/>
      <c r="C131" s="43"/>
      <c r="D131" s="2"/>
      <c r="E131" s="42"/>
      <c r="F131" s="43"/>
      <c r="G131" s="43"/>
      <c r="H131" s="43"/>
      <c r="I131" s="43"/>
      <c r="J131" s="43"/>
      <c r="K131" s="43"/>
      <c r="L131" s="42"/>
      <c r="M131" s="43"/>
      <c r="N131" s="43"/>
      <c r="O131" s="44"/>
      <c r="P131" s="44"/>
      <c r="Q131" s="44"/>
      <c r="R131" s="45"/>
      <c r="S131" s="43"/>
      <c r="U131" s="42"/>
      <c r="V131" s="42"/>
      <c r="W131" s="43"/>
    </row>
    <row r="132" spans="2:23" x14ac:dyDescent="0.25">
      <c r="B132" s="42"/>
      <c r="C132" s="43"/>
      <c r="D132" s="2"/>
      <c r="E132" s="42"/>
      <c r="F132" s="43"/>
      <c r="G132" s="43"/>
      <c r="H132" s="43"/>
      <c r="I132" s="43"/>
      <c r="J132" s="43"/>
      <c r="K132" s="43"/>
      <c r="L132" s="42"/>
      <c r="M132" s="43"/>
      <c r="N132" s="43"/>
      <c r="O132" s="44"/>
      <c r="P132" s="44"/>
      <c r="Q132" s="44"/>
      <c r="R132" s="45"/>
      <c r="S132" s="43"/>
      <c r="U132" s="42"/>
      <c r="V132" s="42"/>
      <c r="W132" s="43"/>
    </row>
    <row r="133" spans="2:23" x14ac:dyDescent="0.25">
      <c r="B133" s="42"/>
      <c r="C133" s="43"/>
      <c r="D133" s="2"/>
      <c r="E133" s="42"/>
      <c r="F133" s="43"/>
      <c r="G133" s="43"/>
      <c r="H133" s="43"/>
      <c r="I133" s="43"/>
      <c r="J133" s="43"/>
      <c r="K133" s="43"/>
      <c r="L133" s="42"/>
      <c r="M133" s="43"/>
      <c r="N133" s="43"/>
      <c r="O133" s="44"/>
      <c r="P133" s="44"/>
      <c r="Q133" s="44"/>
      <c r="R133" s="45"/>
      <c r="S133" s="43"/>
      <c r="U133" s="42"/>
      <c r="V133" s="42"/>
      <c r="W133" s="43"/>
    </row>
    <row r="134" spans="2:23" x14ac:dyDescent="0.25">
      <c r="B134" s="42"/>
      <c r="C134" s="43"/>
      <c r="D134" s="2"/>
      <c r="E134" s="42"/>
      <c r="F134" s="43"/>
      <c r="G134" s="43"/>
      <c r="H134" s="43"/>
      <c r="I134" s="43"/>
      <c r="J134" s="43"/>
      <c r="K134" s="43"/>
      <c r="L134" s="42"/>
      <c r="M134" s="43"/>
      <c r="N134" s="43"/>
      <c r="O134" s="44"/>
      <c r="P134" s="44"/>
      <c r="Q134" s="44"/>
      <c r="R134" s="45"/>
      <c r="S134" s="43"/>
      <c r="U134" s="42"/>
      <c r="V134" s="42"/>
      <c r="W134" s="43"/>
    </row>
    <row r="135" spans="2:23" x14ac:dyDescent="0.25">
      <c r="B135" s="42"/>
      <c r="C135" s="43"/>
      <c r="D135" s="2"/>
      <c r="E135" s="42"/>
      <c r="F135" s="43"/>
      <c r="G135" s="43"/>
      <c r="H135" s="43"/>
      <c r="I135" s="43"/>
      <c r="J135" s="43"/>
      <c r="K135" s="43"/>
      <c r="L135" s="42"/>
      <c r="M135" s="43"/>
      <c r="N135" s="43"/>
      <c r="O135" s="44"/>
      <c r="P135" s="44"/>
      <c r="Q135" s="44"/>
      <c r="R135" s="45"/>
      <c r="S135" s="43"/>
      <c r="U135" s="42"/>
      <c r="V135" s="42"/>
      <c r="W135" s="43"/>
    </row>
    <row r="136" spans="2:23" x14ac:dyDescent="0.25">
      <c r="B136" s="5"/>
      <c r="C136" s="52"/>
      <c r="D136" s="5"/>
      <c r="E136" s="15"/>
      <c r="F136" s="46"/>
      <c r="G136" s="16"/>
      <c r="H136" s="46"/>
      <c r="I136" s="46"/>
      <c r="J136" s="5"/>
      <c r="K136" s="46"/>
      <c r="L136" s="5"/>
      <c r="M136" s="17"/>
      <c r="N136" s="17"/>
      <c r="O136" s="17"/>
      <c r="P136" s="17"/>
      <c r="Q136" s="17"/>
      <c r="R136" s="18"/>
      <c r="S136" s="19"/>
      <c r="U136" s="5"/>
      <c r="V136" s="5"/>
      <c r="W136" s="52"/>
    </row>
    <row r="137" spans="2:23" x14ac:dyDescent="0.25">
      <c r="B137" s="5"/>
      <c r="C137" s="52"/>
      <c r="D137" s="5"/>
      <c r="E137" s="15"/>
      <c r="F137" s="46"/>
      <c r="G137" s="16"/>
      <c r="H137" s="46"/>
      <c r="I137" s="46"/>
      <c r="J137" s="5"/>
      <c r="K137" s="46"/>
      <c r="L137" s="5"/>
      <c r="M137" s="17"/>
      <c r="N137" s="17"/>
      <c r="O137" s="17"/>
      <c r="P137" s="17"/>
      <c r="Q137" s="17"/>
      <c r="R137" s="18"/>
      <c r="S137" s="19"/>
      <c r="U137" s="5"/>
      <c r="V137" s="5"/>
      <c r="W137" s="52"/>
    </row>
    <row r="138" spans="2:23" x14ac:dyDescent="0.25">
      <c r="C138" s="54"/>
      <c r="G138" s="30"/>
      <c r="M138" s="31"/>
      <c r="N138" s="31"/>
      <c r="O138" s="31"/>
      <c r="P138" s="31"/>
      <c r="Q138" s="31"/>
      <c r="R138" s="32"/>
      <c r="S138" s="32"/>
      <c r="T138" s="54"/>
      <c r="W138" s="54"/>
    </row>
    <row r="139" spans="2:23" x14ac:dyDescent="0.25">
      <c r="C139" s="55"/>
      <c r="E139" s="26"/>
      <c r="G139" s="27"/>
      <c r="M139" s="28"/>
      <c r="N139" s="28"/>
      <c r="O139" s="28"/>
      <c r="P139" s="28"/>
      <c r="Q139" s="28"/>
      <c r="R139" s="29"/>
      <c r="S139" s="29"/>
      <c r="T139" s="55"/>
      <c r="W139" s="55"/>
    </row>
    <row r="144" spans="2:23" x14ac:dyDescent="0.25">
      <c r="C144" s="55"/>
      <c r="E144" s="26"/>
      <c r="G144" s="27"/>
      <c r="M144" s="28"/>
      <c r="N144" s="28"/>
      <c r="O144" s="28"/>
      <c r="P144" s="28"/>
      <c r="Q144" s="28"/>
      <c r="R144" s="29"/>
      <c r="S144" s="29"/>
      <c r="T144" s="55"/>
      <c r="W144" s="55"/>
    </row>
    <row r="145" spans="3:23" x14ac:dyDescent="0.25">
      <c r="C145" s="55"/>
      <c r="E145" s="26"/>
      <c r="G145" s="27"/>
      <c r="M145" s="28"/>
      <c r="N145" s="28"/>
      <c r="O145" s="28"/>
      <c r="P145" s="28"/>
      <c r="Q145" s="28"/>
      <c r="R145" s="29"/>
      <c r="S145" s="29"/>
      <c r="T145" s="55"/>
      <c r="W145" s="55"/>
    </row>
    <row r="146" spans="3:23" x14ac:dyDescent="0.25">
      <c r="C146" s="55"/>
      <c r="E146" s="26"/>
      <c r="G146" s="27"/>
      <c r="M146" s="28"/>
      <c r="N146" s="28"/>
      <c r="O146" s="28"/>
      <c r="P146" s="28"/>
      <c r="Q146" s="28"/>
      <c r="R146" s="29"/>
      <c r="S146" s="29"/>
      <c r="T146" s="55"/>
      <c r="W146" s="55"/>
    </row>
    <row r="147" spans="3:23" x14ac:dyDescent="0.25">
      <c r="C147" s="55"/>
      <c r="E147" s="26"/>
      <c r="G147" s="27"/>
      <c r="M147" s="28"/>
      <c r="N147" s="28"/>
      <c r="O147" s="28"/>
      <c r="P147" s="28"/>
      <c r="Q147" s="28"/>
      <c r="R147" s="29"/>
      <c r="S147" s="29"/>
      <c r="T147" s="55"/>
      <c r="W147" s="55"/>
    </row>
    <row r="149" spans="3:23" x14ac:dyDescent="0.25">
      <c r="C149" s="55"/>
      <c r="E149" s="26"/>
      <c r="G149" s="27"/>
      <c r="M149" s="28"/>
      <c r="N149" s="28"/>
      <c r="O149" s="28"/>
      <c r="P149" s="28"/>
      <c r="Q149" s="28"/>
      <c r="R149" s="29"/>
      <c r="S149" s="29"/>
      <c r="T149" s="55"/>
      <c r="W149" s="55"/>
    </row>
    <row r="150" spans="3:23" x14ac:dyDescent="0.25">
      <c r="C150" s="55"/>
      <c r="E150" s="26"/>
      <c r="G150" s="27"/>
      <c r="M150" s="28"/>
      <c r="N150" s="28"/>
      <c r="O150" s="28"/>
      <c r="P150" s="28"/>
      <c r="Q150" s="28"/>
      <c r="R150" s="29"/>
      <c r="S150" s="29"/>
      <c r="T150" s="55"/>
      <c r="W150" s="55"/>
    </row>
    <row r="152" spans="3:23" x14ac:dyDescent="0.25">
      <c r="C152" s="55"/>
      <c r="E152" s="26"/>
      <c r="G152" s="27"/>
      <c r="M152" s="28"/>
      <c r="N152" s="28"/>
      <c r="O152" s="28"/>
      <c r="P152" s="28"/>
      <c r="Q152" s="28"/>
      <c r="R152" s="29"/>
      <c r="S152" s="29"/>
      <c r="T152" s="55"/>
      <c r="W152" s="55"/>
    </row>
    <row r="153" spans="3:23" x14ac:dyDescent="0.25">
      <c r="C153" s="54"/>
      <c r="G153" s="30"/>
      <c r="M153" s="31"/>
      <c r="N153" s="31"/>
      <c r="O153" s="31"/>
      <c r="P153" s="31"/>
      <c r="Q153" s="31"/>
      <c r="R153" s="32"/>
      <c r="S153" s="32"/>
      <c r="T153" s="54"/>
      <c r="W153" s="54"/>
    </row>
    <row r="158" spans="3:23" x14ac:dyDescent="0.25">
      <c r="C158" s="55"/>
      <c r="E158" s="26"/>
      <c r="G158" s="27"/>
      <c r="M158" s="28"/>
      <c r="N158" s="28"/>
      <c r="O158" s="28"/>
      <c r="P158" s="28"/>
      <c r="Q158" s="28"/>
      <c r="R158" s="29"/>
      <c r="S158" s="29"/>
      <c r="T158" s="55"/>
      <c r="W158" s="55"/>
    </row>
    <row r="159" spans="3:23" x14ac:dyDescent="0.25">
      <c r="C159" s="55"/>
      <c r="E159" s="26"/>
      <c r="G159" s="27"/>
      <c r="M159" s="28"/>
      <c r="N159" s="28"/>
      <c r="O159" s="28"/>
      <c r="P159" s="28"/>
      <c r="Q159" s="28"/>
      <c r="R159" s="29"/>
      <c r="S159" s="29"/>
      <c r="T159" s="55"/>
      <c r="W159" s="55"/>
    </row>
    <row r="161" spans="3:23" x14ac:dyDescent="0.25">
      <c r="C161" s="55"/>
      <c r="E161" s="26"/>
      <c r="G161" s="27"/>
      <c r="M161" s="28"/>
      <c r="N161" s="28"/>
      <c r="O161" s="28"/>
      <c r="P161" s="28"/>
      <c r="Q161" s="28"/>
      <c r="R161" s="29"/>
      <c r="S161" s="29"/>
      <c r="T161" s="55"/>
      <c r="W161" s="55"/>
    </row>
    <row r="162" spans="3:23" x14ac:dyDescent="0.25">
      <c r="C162" s="55"/>
      <c r="E162" s="26"/>
      <c r="G162" s="27"/>
      <c r="M162" s="28"/>
      <c r="N162" s="28"/>
      <c r="O162" s="28"/>
      <c r="P162" s="28"/>
      <c r="Q162" s="28"/>
      <c r="R162" s="29"/>
      <c r="S162" s="29"/>
      <c r="T162" s="55"/>
      <c r="W162" s="55"/>
    </row>
    <row r="164" spans="3:23" x14ac:dyDescent="0.25">
      <c r="C164" s="55"/>
      <c r="E164" s="26"/>
      <c r="G164" s="27"/>
      <c r="M164" s="28"/>
      <c r="N164" s="28"/>
      <c r="O164" s="28"/>
      <c r="P164" s="28"/>
      <c r="Q164" s="28"/>
      <c r="R164" s="29"/>
      <c r="S164" s="29"/>
      <c r="T164" s="55"/>
      <c r="W164" s="55"/>
    </row>
    <row r="165" spans="3:23" ht="15.75" customHeight="1" x14ac:dyDescent="0.25">
      <c r="C165" s="55"/>
      <c r="E165" s="26"/>
      <c r="G165" s="27"/>
      <c r="M165" s="28"/>
      <c r="N165" s="28"/>
      <c r="O165" s="28"/>
      <c r="P165" s="28"/>
      <c r="Q165" s="28"/>
      <c r="R165" s="29"/>
      <c r="S165" s="29"/>
      <c r="T165" s="55"/>
      <c r="W165" s="55"/>
    </row>
    <row r="167" spans="3:23" x14ac:dyDescent="0.25">
      <c r="C167" s="55"/>
      <c r="E167" s="26"/>
      <c r="G167" s="27"/>
      <c r="M167" s="28"/>
      <c r="N167" s="28"/>
      <c r="O167" s="28"/>
      <c r="P167" s="28"/>
      <c r="Q167" s="28"/>
      <c r="R167" s="29"/>
      <c r="S167" s="29"/>
      <c r="T167" s="55"/>
      <c r="W167" s="55"/>
    </row>
    <row r="168" spans="3:23" x14ac:dyDescent="0.25">
      <c r="C168" s="55"/>
      <c r="E168" s="26"/>
      <c r="G168" s="27"/>
      <c r="M168" s="28"/>
      <c r="N168" s="28"/>
      <c r="O168" s="28"/>
      <c r="P168" s="28"/>
      <c r="Q168" s="28"/>
      <c r="R168" s="29"/>
      <c r="S168" s="29"/>
      <c r="T168" s="55"/>
      <c r="W168" s="55"/>
    </row>
    <row r="170" spans="3:23" x14ac:dyDescent="0.25">
      <c r="C170" s="55"/>
      <c r="E170" s="26"/>
      <c r="G170" s="27"/>
      <c r="M170" s="28"/>
      <c r="N170" s="28"/>
      <c r="O170" s="28"/>
      <c r="P170" s="28"/>
      <c r="Q170" s="28"/>
      <c r="R170" s="29"/>
      <c r="S170" s="29"/>
      <c r="T170" s="55"/>
      <c r="W170" s="55"/>
    </row>
    <row r="171" spans="3:23" x14ac:dyDescent="0.25">
      <c r="C171" s="55"/>
      <c r="E171" s="26"/>
      <c r="G171" s="27"/>
      <c r="M171" s="28"/>
      <c r="N171" s="28"/>
      <c r="O171" s="28"/>
      <c r="P171" s="28"/>
      <c r="Q171" s="28"/>
      <c r="R171" s="29"/>
      <c r="S171" s="29"/>
      <c r="T171" s="55"/>
      <c r="W171" s="55"/>
    </row>
  </sheetData>
  <mergeCells count="1">
    <mergeCell ref="B6:J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F0416-4AB1-405A-A70C-A887CCC586F7}">
  <dimension ref="A1:G20"/>
  <sheetViews>
    <sheetView workbookViewId="0">
      <selection activeCell="F31" sqref="F31"/>
    </sheetView>
  </sheetViews>
  <sheetFormatPr defaultRowHeight="15" x14ac:dyDescent="0.25"/>
  <cols>
    <col min="1" max="1" width="17" customWidth="1"/>
    <col min="2" max="2" width="21.28515625" customWidth="1"/>
    <col min="6" max="6" width="17.140625" customWidth="1"/>
    <col min="7" max="7" width="20.140625" customWidth="1"/>
  </cols>
  <sheetData>
    <row r="1" spans="1:7" x14ac:dyDescent="0.25">
      <c r="A1" s="426" t="s">
        <v>400</v>
      </c>
      <c r="B1" s="426" t="s">
        <v>401</v>
      </c>
      <c r="F1" s="426" t="s">
        <v>400</v>
      </c>
      <c r="G1" s="426" t="s">
        <v>401</v>
      </c>
    </row>
    <row r="2" spans="1:7" x14ac:dyDescent="0.25">
      <c r="A2" s="427">
        <v>1</v>
      </c>
      <c r="B2" s="428">
        <f>A2*$B$20</f>
        <v>5800</v>
      </c>
      <c r="F2" s="427">
        <v>1</v>
      </c>
      <c r="G2" s="428">
        <f>F2*$G$20</f>
        <v>6200</v>
      </c>
    </row>
    <row r="3" spans="1:7" x14ac:dyDescent="0.25">
      <c r="A3" s="427">
        <v>1.5</v>
      </c>
      <c r="B3" s="428">
        <f t="shared" ref="B3:B17" si="0">A3*$B$20</f>
        <v>8700</v>
      </c>
      <c r="F3" s="427">
        <v>1.5</v>
      </c>
      <c r="G3" s="428">
        <f t="shared" ref="G3:G17" si="1">F3*$G$20</f>
        <v>9300</v>
      </c>
    </row>
    <row r="4" spans="1:7" x14ac:dyDescent="0.25">
      <c r="A4" s="427">
        <v>2</v>
      </c>
      <c r="B4" s="428">
        <f t="shared" si="0"/>
        <v>11600</v>
      </c>
      <c r="F4" s="427">
        <v>2</v>
      </c>
      <c r="G4" s="428">
        <f t="shared" si="1"/>
        <v>12400</v>
      </c>
    </row>
    <row r="5" spans="1:7" x14ac:dyDescent="0.25">
      <c r="A5" s="427">
        <v>2.5</v>
      </c>
      <c r="B5" s="428">
        <f t="shared" si="0"/>
        <v>14500</v>
      </c>
      <c r="F5" s="427">
        <v>2.5</v>
      </c>
      <c r="G5" s="428">
        <f t="shared" si="1"/>
        <v>15500</v>
      </c>
    </row>
    <row r="6" spans="1:7" x14ac:dyDescent="0.25">
      <c r="A6" s="427">
        <v>3</v>
      </c>
      <c r="B6" s="428">
        <f t="shared" si="0"/>
        <v>17400</v>
      </c>
      <c r="F6" s="427">
        <v>3</v>
      </c>
      <c r="G6" s="428">
        <f t="shared" si="1"/>
        <v>18600</v>
      </c>
    </row>
    <row r="7" spans="1:7" x14ac:dyDescent="0.25">
      <c r="A7" s="427">
        <v>4</v>
      </c>
      <c r="B7" s="428">
        <f t="shared" si="0"/>
        <v>23200</v>
      </c>
      <c r="F7" s="427">
        <v>4</v>
      </c>
      <c r="G7" s="428">
        <f t="shared" si="1"/>
        <v>24800</v>
      </c>
    </row>
    <row r="8" spans="1:7" x14ac:dyDescent="0.25">
      <c r="A8" s="427">
        <v>5</v>
      </c>
      <c r="B8" s="428">
        <f t="shared" si="0"/>
        <v>29000</v>
      </c>
      <c r="F8" s="427">
        <v>5</v>
      </c>
      <c r="G8" s="428">
        <f t="shared" si="1"/>
        <v>31000</v>
      </c>
    </row>
    <row r="9" spans="1:7" x14ac:dyDescent="0.25">
      <c r="A9" s="427">
        <v>7</v>
      </c>
      <c r="B9" s="428">
        <f t="shared" si="0"/>
        <v>40600</v>
      </c>
      <c r="F9" s="427">
        <v>7</v>
      </c>
      <c r="G9" s="428">
        <f t="shared" si="1"/>
        <v>43400</v>
      </c>
    </row>
    <row r="10" spans="1:7" x14ac:dyDescent="0.25">
      <c r="A10" s="427">
        <v>10</v>
      </c>
      <c r="B10" s="428">
        <f t="shared" si="0"/>
        <v>58000</v>
      </c>
      <c r="F10" s="427">
        <v>10</v>
      </c>
      <c r="G10" s="428">
        <f t="shared" si="1"/>
        <v>62000</v>
      </c>
    </row>
    <row r="11" spans="1:7" x14ac:dyDescent="0.25">
      <c r="A11" s="427">
        <v>15</v>
      </c>
      <c r="B11" s="428">
        <f t="shared" si="0"/>
        <v>87000</v>
      </c>
      <c r="F11" s="427">
        <v>15</v>
      </c>
      <c r="G11" s="428">
        <f t="shared" si="1"/>
        <v>93000</v>
      </c>
    </row>
    <row r="12" spans="1:7" x14ac:dyDescent="0.25">
      <c r="A12" s="427">
        <v>20</v>
      </c>
      <c r="B12" s="428">
        <f t="shared" si="0"/>
        <v>116000</v>
      </c>
      <c r="F12" s="427">
        <v>20</v>
      </c>
      <c r="G12" s="428">
        <f t="shared" si="1"/>
        <v>124000</v>
      </c>
    </row>
    <row r="13" spans="1:7" x14ac:dyDescent="0.25">
      <c r="A13" s="427">
        <v>25</v>
      </c>
      <c r="B13" s="428">
        <f t="shared" si="0"/>
        <v>145000</v>
      </c>
      <c r="F13" s="427">
        <v>25</v>
      </c>
      <c r="G13" s="428">
        <f t="shared" si="1"/>
        <v>155000</v>
      </c>
    </row>
    <row r="14" spans="1:7" x14ac:dyDescent="0.25">
      <c r="A14" s="427">
        <v>30</v>
      </c>
      <c r="B14" s="428">
        <f t="shared" si="0"/>
        <v>174000</v>
      </c>
      <c r="F14" s="427">
        <v>30</v>
      </c>
      <c r="G14" s="428">
        <f t="shared" si="1"/>
        <v>186000</v>
      </c>
    </row>
    <row r="15" spans="1:7" x14ac:dyDescent="0.25">
      <c r="A15" s="427">
        <v>40</v>
      </c>
      <c r="B15" s="428">
        <f t="shared" si="0"/>
        <v>232000</v>
      </c>
      <c r="F15" s="427">
        <v>40</v>
      </c>
      <c r="G15" s="428">
        <f t="shared" si="1"/>
        <v>248000</v>
      </c>
    </row>
    <row r="16" spans="1:7" x14ac:dyDescent="0.25">
      <c r="A16" s="427">
        <v>50</v>
      </c>
      <c r="B16" s="428">
        <f t="shared" si="0"/>
        <v>290000</v>
      </c>
      <c r="F16" s="427">
        <v>50</v>
      </c>
      <c r="G16" s="428">
        <f t="shared" si="1"/>
        <v>310000</v>
      </c>
    </row>
    <row r="17" spans="1:7" x14ac:dyDescent="0.25">
      <c r="A17" s="427">
        <v>100</v>
      </c>
      <c r="B17" s="428">
        <f t="shared" si="0"/>
        <v>580000</v>
      </c>
      <c r="F17" s="427">
        <v>100</v>
      </c>
      <c r="G17" s="428">
        <f t="shared" si="1"/>
        <v>620000</v>
      </c>
    </row>
    <row r="20" spans="1:7" x14ac:dyDescent="0.25">
      <c r="A20" t="s">
        <v>399</v>
      </c>
      <c r="B20" s="425">
        <v>5800</v>
      </c>
      <c r="F20" t="s">
        <v>399</v>
      </c>
      <c r="G20" s="425">
        <v>6200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25-26 TILLABLE MAP</vt:lpstr>
      <vt:lpstr>25-26 NON-TILLABLE MAP</vt:lpstr>
      <vt:lpstr>TILLABLE</vt:lpstr>
      <vt:lpstr>NON-TILLABLE</vt:lpstr>
      <vt:lpstr>SUMMARY OF RATES</vt:lpstr>
      <vt:lpstr>DEVELOPMENTAL</vt:lpstr>
      <vt:lpstr>Sheet2</vt:lpstr>
      <vt:lpstr>'25-26 NON-TILLABLE MAP'!Print_Area</vt:lpstr>
      <vt:lpstr>'25-26 TILLABLE MAP'!Print_Area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Gooch, Liz</dc:creator>
  <cp:lastModifiedBy>Dave Cook</cp:lastModifiedBy>
  <cp:lastPrinted>2026-02-08T02:07:24Z</cp:lastPrinted>
  <dcterms:created xsi:type="dcterms:W3CDTF">2025-08-26T15:11:07Z</dcterms:created>
  <dcterms:modified xsi:type="dcterms:W3CDTF">2026-02-08T02:08:02Z</dcterms:modified>
  <cp:contentStatus/>
</cp:coreProperties>
</file>