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D6FA5F3-E402-4BCA-ACD5-4587CA85D401}" xr6:coauthVersionLast="47" xr6:coauthVersionMax="47" xr10:uidLastSave="{00000000-0000-0000-0000-000000000000}"/>
  <bookViews>
    <workbookView xWindow="2565" yWindow="2460" windowWidth="21345" windowHeight="10845" xr2:uid="{547B2537-DDDB-43DF-80D1-015756A658D4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" l="1"/>
  <c r="Q4" i="2"/>
  <c r="P5" i="2"/>
  <c r="P4" i="2"/>
  <c r="I4" i="2"/>
  <c r="K4" i="2"/>
  <c r="I5" i="2"/>
  <c r="K5" i="2"/>
  <c r="O5" i="2" s="1"/>
  <c r="D6" i="2"/>
  <c r="G6" i="2"/>
  <c r="H6" i="2"/>
  <c r="J6" i="2"/>
  <c r="L6" i="2"/>
  <c r="M6" i="2"/>
  <c r="Q7" i="2" l="1"/>
  <c r="Q6" i="2"/>
  <c r="I7" i="2"/>
  <c r="I8" i="2"/>
  <c r="K6" i="2"/>
  <c r="M8" i="2" s="1"/>
  <c r="O4" i="2"/>
</calcChain>
</file>

<file path=xl/sharedStrings.xml><?xml version="1.0" encoding="utf-8"?>
<sst xmlns="http://schemas.openxmlformats.org/spreadsheetml/2006/main" count="28" uniqueCount="20">
  <si>
    <t>25-11-4-01-2249-000</t>
  </si>
  <si>
    <t>1904 BELDING</t>
  </si>
  <si>
    <t>WD</t>
  </si>
  <si>
    <t>03-ARM'S LENGTH</t>
  </si>
  <si>
    <t>4010</t>
  </si>
  <si>
    <t>WESTLAWN SUB</t>
  </si>
  <si>
    <t>401</t>
  </si>
  <si>
    <t>25-11-4-01-2286-000</t>
  </si>
  <si>
    <t>3520 EAST</t>
  </si>
  <si>
    <t>Totals:</t>
  </si>
  <si>
    <t>Sale. Ratio =&gt;</t>
  </si>
  <si>
    <t>Average</t>
  </si>
  <si>
    <t>Std. Dev. =&gt;</t>
  </si>
  <si>
    <t>per FF=&gt;</t>
  </si>
  <si>
    <t>Aggregate</t>
  </si>
  <si>
    <t>Use</t>
  </si>
  <si>
    <t>Historically, Westlawn Sub produces no indicative sales,</t>
  </si>
  <si>
    <t>and previously studied with Genesee Gardens from Bridgeport Twp. Since this change is directly in line with the other subs</t>
  </si>
  <si>
    <t>SPAULDING 2026 LAND VALUE ANALYSIS WESTLAWN SUB</t>
  </si>
  <si>
    <t>thruout Spaulding Twp, therefor it is considered adequate.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</si>
</sst>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6" fontId="0" fillId="0" borderId="0" xfId="0" applyNumberFormat="1"/>
    <xf numFmtId="6" fontId="1" fillId="2" borderId="1" xfId="0" applyNumberFormat="1" applyFont="1" applyFill="1" applyBorder="1"/>
    <xf numFmtId="6" fontId="1" fillId="2" borderId="0" xfId="0" applyNumberFormat="1" applyFont="1" applyFill="1"/>
    <xf numFmtId="164" fontId="0" fillId="0" borderId="0" xfId="0" applyNumberFormat="1"/>
    <xf numFmtId="164" fontId="1" fillId="2" borderId="1" xfId="0" applyNumberFormat="1" applyFont="1" applyFill="1" applyBorder="1"/>
    <xf numFmtId="164" fontId="1" fillId="2" borderId="0" xfId="0" applyNumberFormat="1" applyFont="1" applyFill="1"/>
    <xf numFmtId="165" fontId="0" fillId="0" borderId="0" xfId="0" applyNumberFormat="1"/>
    <xf numFmtId="165" fontId="1" fillId="2" borderId="1" xfId="0" applyNumberFormat="1" applyFont="1" applyFill="1" applyBorder="1"/>
    <xf numFmtId="165" fontId="1" fillId="2" borderId="0" xfId="0" applyNumberFormat="1" applyFont="1" applyFill="1"/>
    <xf numFmtId="166" fontId="0" fillId="0" borderId="0" xfId="0" applyNumberFormat="1"/>
    <xf numFmtId="166" fontId="1" fillId="2" borderId="1" xfId="0" applyNumberFormat="1" applyFont="1" applyFill="1" applyBorder="1"/>
    <xf numFmtId="166" fontId="1" fillId="2" borderId="0" xfId="0" applyNumberFormat="1" applyFont="1" applyFill="1"/>
    <xf numFmtId="167" fontId="0" fillId="0" borderId="0" xfId="0" applyNumberFormat="1"/>
    <xf numFmtId="167" fontId="1" fillId="2" borderId="1" xfId="0" applyNumberFormat="1" applyFont="1" applyFill="1" applyBorder="1"/>
    <xf numFmtId="167" fontId="1" fillId="2" borderId="0" xfId="0" applyNumberFormat="1" applyFont="1" applyFill="1"/>
    <xf numFmtId="40" fontId="0" fillId="0" borderId="0" xfId="0" applyNumberFormat="1"/>
    <xf numFmtId="40" fontId="1" fillId="2" borderId="1" xfId="0" applyNumberFormat="1" applyFont="1" applyFill="1" applyBorder="1"/>
    <xf numFmtId="40" fontId="1" fillId="2" borderId="0" xfId="0" applyNumberFormat="1" applyFont="1" applyFill="1"/>
    <xf numFmtId="168" fontId="1" fillId="2" borderId="0" xfId="0" applyNumberFormat="1" applyFont="1" applyFill="1"/>
    <xf numFmtId="43" fontId="0" fillId="0" borderId="0" xfId="1" applyFont="1"/>
    <xf numFmtId="0" fontId="4" fillId="2" borderId="0" xfId="0" applyFont="1" applyFill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A5B9-79C0-43BC-A601-614C965A6792}">
  <sheetPr>
    <pageSetUpPr fitToPage="1"/>
  </sheetPr>
  <dimension ref="A2:AF12"/>
  <sheetViews>
    <sheetView tabSelected="1" workbookViewId="0">
      <selection activeCell="E13" sqref="E13"/>
    </sheetView>
  </sheetViews>
  <sheetFormatPr defaultRowHeight="15" x14ac:dyDescent="0.25"/>
  <cols>
    <col min="1" max="1" width="18.28515625" customWidth="1"/>
    <col min="2" max="2" width="13.7109375" customWidth="1"/>
    <col min="3" max="3" width="9.42578125" style="15" customWidth="1"/>
    <col min="4" max="4" width="12.140625" style="9" customWidth="1"/>
    <col min="5" max="5" width="5.140625" customWidth="1"/>
    <col min="6" max="6" width="15.28515625" customWidth="1"/>
    <col min="7" max="7" width="10.140625" style="9" customWidth="1"/>
    <col min="8" max="8" width="8.42578125" style="9" customWidth="1"/>
    <col min="9" max="9" width="9.5703125" style="12" customWidth="1"/>
    <col min="10" max="10" width="12.85546875" style="9" customWidth="1"/>
    <col min="11" max="11" width="12.140625" style="9" customWidth="1"/>
    <col min="12" max="12" width="14.140625" style="9" customWidth="1"/>
    <col min="13" max="13" width="11.7109375" style="18" customWidth="1"/>
    <col min="14" max="14" width="7.85546875" style="21" customWidth="1"/>
    <col min="15" max="15" width="10.28515625" style="9" customWidth="1"/>
    <col min="16" max="17" width="10.42578125" style="9" customWidth="1"/>
    <col min="18" max="18" width="14.42578125" style="24" customWidth="1"/>
    <col min="19" max="19" width="6.85546875" style="2" customWidth="1"/>
    <col min="20" max="20" width="12" customWidth="1"/>
    <col min="21" max="21" width="14.85546875" customWidth="1"/>
    <col min="22" max="22" width="6.28515625" customWidth="1"/>
    <col min="23" max="23" width="14.5703125" customWidth="1"/>
  </cols>
  <sheetData>
    <row r="2" spans="1:32" x14ac:dyDescent="0.25">
      <c r="E2" s="30" t="s">
        <v>18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4" spans="1:32" x14ac:dyDescent="0.25">
      <c r="A4" t="s">
        <v>0</v>
      </c>
      <c r="B4" t="s">
        <v>1</v>
      </c>
      <c r="C4" s="15">
        <v>45400</v>
      </c>
      <c r="D4" s="9">
        <v>74000</v>
      </c>
      <c r="E4" t="s">
        <v>2</v>
      </c>
      <c r="F4" t="s">
        <v>3</v>
      </c>
      <c r="G4" s="9">
        <v>74000</v>
      </c>
      <c r="H4" s="9">
        <v>33400</v>
      </c>
      <c r="I4" s="12">
        <f>H4/G4*100</f>
        <v>45.135135135135137</v>
      </c>
      <c r="J4" s="9">
        <v>66712</v>
      </c>
      <c r="K4" s="9">
        <f>G4-59469</f>
        <v>14531</v>
      </c>
      <c r="L4" s="9">
        <v>7243</v>
      </c>
      <c r="M4" s="18">
        <v>69.644045000000006</v>
      </c>
      <c r="N4" s="21">
        <v>116</v>
      </c>
      <c r="O4" s="9">
        <f>K4/M4</f>
        <v>208.64669764658268</v>
      </c>
      <c r="P4" s="28">
        <f>+L4/J4</f>
        <v>0.10857117160330974</v>
      </c>
      <c r="Q4" s="9">
        <f>+G4*0.1/M4</f>
        <v>106.25459793439624</v>
      </c>
      <c r="R4" s="24">
        <v>80</v>
      </c>
      <c r="S4" s="3" t="s">
        <v>4</v>
      </c>
      <c r="T4">
        <v>2024012653</v>
      </c>
      <c r="U4" t="s">
        <v>5</v>
      </c>
      <c r="V4" s="4" t="s">
        <v>6</v>
      </c>
      <c r="W4" t="s">
        <v>5</v>
      </c>
      <c r="AD4" s="1"/>
      <c r="AF4" s="1"/>
    </row>
    <row r="5" spans="1:32" ht="15.75" thickBot="1" x14ac:dyDescent="0.3">
      <c r="A5" t="s">
        <v>7</v>
      </c>
      <c r="B5" t="s">
        <v>8</v>
      </c>
      <c r="C5" s="15">
        <v>45659</v>
      </c>
      <c r="D5" s="9">
        <v>100000</v>
      </c>
      <c r="E5" t="s">
        <v>2</v>
      </c>
      <c r="F5" t="s">
        <v>3</v>
      </c>
      <c r="G5" s="9">
        <v>100000</v>
      </c>
      <c r="H5" s="9">
        <v>45000</v>
      </c>
      <c r="I5" s="12">
        <f>H5/G5*100</f>
        <v>45</v>
      </c>
      <c r="J5" s="9">
        <v>89963</v>
      </c>
      <c r="K5" s="9">
        <f>G5-81653</f>
        <v>18347</v>
      </c>
      <c r="L5" s="9">
        <v>8310</v>
      </c>
      <c r="M5" s="18">
        <v>79.902429999999995</v>
      </c>
      <c r="N5" s="21">
        <v>120</v>
      </c>
      <c r="O5" s="9">
        <f>K5/M5</f>
        <v>229.61754730112716</v>
      </c>
      <c r="P5" s="28">
        <f>+L5/J5</f>
        <v>9.2371308204484068E-2</v>
      </c>
      <c r="Q5" s="9">
        <f>+G5*0.1/M5</f>
        <v>125.15263928769126</v>
      </c>
      <c r="R5" s="24">
        <v>93</v>
      </c>
      <c r="S5" s="3" t="s">
        <v>4</v>
      </c>
      <c r="T5">
        <v>2025000264</v>
      </c>
      <c r="U5" t="s">
        <v>5</v>
      </c>
      <c r="V5" s="4" t="s">
        <v>6</v>
      </c>
      <c r="W5" t="s">
        <v>5</v>
      </c>
    </row>
    <row r="6" spans="1:32" ht="15.75" thickTop="1" x14ac:dyDescent="0.25">
      <c r="A6" s="5"/>
      <c r="B6" s="5"/>
      <c r="C6" s="16" t="s">
        <v>9</v>
      </c>
      <c r="D6" s="10">
        <f>+SUM(D4:D5)</f>
        <v>174000</v>
      </c>
      <c r="E6" s="5"/>
      <c r="F6" s="5"/>
      <c r="G6" s="10">
        <f>+SUM(G4:G5)</f>
        <v>174000</v>
      </c>
      <c r="H6" s="10">
        <f>+SUM(H4:H5)</f>
        <v>78400</v>
      </c>
      <c r="I6" s="13"/>
      <c r="J6" s="10">
        <f>+SUM(J4:J5)</f>
        <v>156675</v>
      </c>
      <c r="K6" s="10">
        <f>+SUM(K4:K5)</f>
        <v>32878</v>
      </c>
      <c r="L6" s="10">
        <f>+SUM(L4:L5)</f>
        <v>15553</v>
      </c>
      <c r="M6" s="19">
        <f>+SUM(M4:M5)</f>
        <v>149.54647499999999</v>
      </c>
      <c r="N6" s="22"/>
      <c r="O6" s="10"/>
      <c r="P6" s="10"/>
      <c r="Q6" s="10">
        <f>AVERAGE(Q4:Q5)</f>
        <v>115.70361861104375</v>
      </c>
      <c r="R6" s="25" t="s">
        <v>11</v>
      </c>
      <c r="S6" s="6"/>
      <c r="T6" s="5"/>
      <c r="U6" s="5"/>
      <c r="V6" s="5"/>
      <c r="W6" s="5"/>
    </row>
    <row r="7" spans="1:32" x14ac:dyDescent="0.25">
      <c r="A7" s="7"/>
      <c r="B7" s="7"/>
      <c r="C7" s="17"/>
      <c r="D7" s="11"/>
      <c r="E7" s="7"/>
      <c r="F7" s="7"/>
      <c r="G7" s="11"/>
      <c r="H7" s="11" t="s">
        <v>10</v>
      </c>
      <c r="I7" s="14">
        <f>H6/G6*100</f>
        <v>45.057471264367813</v>
      </c>
      <c r="J7" s="11"/>
      <c r="K7" s="11"/>
      <c r="L7" s="11" t="s">
        <v>11</v>
      </c>
      <c r="M7" s="20"/>
      <c r="N7" s="23"/>
      <c r="O7" s="11"/>
      <c r="P7" s="11"/>
      <c r="Q7" s="11">
        <f>+G6*0.1/M6</f>
        <v>116.35178963596435</v>
      </c>
      <c r="R7" s="26" t="s">
        <v>14</v>
      </c>
      <c r="S7" s="8"/>
      <c r="T7" s="7"/>
      <c r="U7" s="7"/>
      <c r="V7" s="7"/>
      <c r="W7" s="7"/>
    </row>
    <row r="8" spans="1:32" x14ac:dyDescent="0.25">
      <c r="A8" s="7"/>
      <c r="B8" s="7"/>
      <c r="C8" s="17"/>
      <c r="D8" s="11"/>
      <c r="E8" s="7"/>
      <c r="F8" s="7"/>
      <c r="G8" s="11"/>
      <c r="H8" s="11" t="s">
        <v>12</v>
      </c>
      <c r="I8" s="14">
        <f>STDEV(I4:I5)</f>
        <v>9.5554970430615754E-2</v>
      </c>
      <c r="J8" s="11"/>
      <c r="K8" s="11"/>
      <c r="L8" s="11" t="s">
        <v>13</v>
      </c>
      <c r="M8" s="27">
        <f>K6/M6</f>
        <v>219.85138733627792</v>
      </c>
      <c r="N8" s="23"/>
      <c r="O8" s="11"/>
      <c r="P8" s="11"/>
      <c r="Q8" s="11">
        <v>116</v>
      </c>
      <c r="R8" s="26" t="s">
        <v>15</v>
      </c>
      <c r="S8" s="8"/>
      <c r="T8" s="7"/>
      <c r="U8" s="7"/>
      <c r="V8" s="7"/>
      <c r="W8" s="7"/>
    </row>
    <row r="9" spans="1:32" x14ac:dyDescent="0.25">
      <c r="A9" s="7"/>
      <c r="B9" s="7"/>
      <c r="C9" s="17"/>
      <c r="D9" s="11"/>
      <c r="E9" s="7"/>
      <c r="F9" s="7"/>
      <c r="G9" s="11"/>
      <c r="H9" s="11"/>
      <c r="I9" s="14"/>
      <c r="J9" s="11"/>
      <c r="K9" s="11"/>
      <c r="L9" s="11"/>
      <c r="M9" s="27"/>
      <c r="N9" s="23"/>
      <c r="O9" s="11"/>
      <c r="P9" s="11"/>
      <c r="Q9" s="11"/>
      <c r="R9" s="26"/>
      <c r="S9" s="8"/>
      <c r="T9" s="7"/>
      <c r="U9" s="7"/>
      <c r="V9" s="7"/>
      <c r="W9" s="7"/>
    </row>
    <row r="10" spans="1:32" x14ac:dyDescent="0.25">
      <c r="A10" s="7"/>
      <c r="B10" s="7"/>
      <c r="C10" s="17"/>
      <c r="D10" s="11"/>
      <c r="E10" s="29" t="s">
        <v>16</v>
      </c>
      <c r="F10" s="7"/>
      <c r="G10" s="11"/>
      <c r="H10" s="11"/>
      <c r="I10" s="14"/>
      <c r="J10" s="11"/>
      <c r="K10" s="11"/>
      <c r="L10" s="11"/>
      <c r="M10" s="27"/>
      <c r="N10" s="23"/>
      <c r="O10" s="11"/>
      <c r="P10" s="11"/>
      <c r="Q10" s="11"/>
      <c r="R10" s="26"/>
      <c r="S10" s="8"/>
      <c r="T10" s="7"/>
      <c r="U10" s="7"/>
      <c r="V10" s="7"/>
      <c r="W10" s="7"/>
    </row>
    <row r="11" spans="1:32" x14ac:dyDescent="0.25">
      <c r="A11" s="7"/>
      <c r="B11" s="7"/>
      <c r="C11" s="17"/>
      <c r="D11" s="11"/>
      <c r="E11" s="29" t="s">
        <v>17</v>
      </c>
      <c r="F11" s="7"/>
      <c r="G11" s="11"/>
      <c r="H11" s="11"/>
      <c r="I11" s="14"/>
      <c r="J11" s="11"/>
      <c r="K11" s="11"/>
      <c r="L11" s="11"/>
      <c r="M11" s="27"/>
      <c r="N11" s="23"/>
      <c r="O11" s="11"/>
      <c r="P11" s="11"/>
      <c r="Q11" s="11"/>
      <c r="R11" s="26"/>
      <c r="S11" s="8"/>
      <c r="T11" s="7"/>
      <c r="U11" s="7"/>
      <c r="V11" s="7"/>
      <c r="W11" s="7"/>
    </row>
    <row r="12" spans="1:32" x14ac:dyDescent="0.25">
      <c r="E12" t="s">
        <v>19</v>
      </c>
    </row>
  </sheetData>
  <mergeCells count="1">
    <mergeCell ref="E2:W2"/>
  </mergeCells>
  <conditionalFormatting sqref="A4:W5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paperSize="5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D1A6-1E44-4453-84DF-AEC594A76E6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Dave Cook</cp:lastModifiedBy>
  <cp:lastPrinted>2026-02-18T01:48:17Z</cp:lastPrinted>
  <dcterms:created xsi:type="dcterms:W3CDTF">2026-02-18T01:05:07Z</dcterms:created>
  <dcterms:modified xsi:type="dcterms:W3CDTF">2026-03-05T21:19:26Z</dcterms:modified>
</cp:coreProperties>
</file>